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Q3 2013 Summary Table" sheetId="1" r:id="rId1"/>
    <sheet name="Q3 2013 Plots" sheetId="2" r:id="rId2"/>
    <sheet name="Survey History Table" sheetId="3" r:id="rId3"/>
    <sheet name="SQ_Q3 2013" sheetId="4" r:id="rId4"/>
  </sheets>
  <externalReferences>
    <externalReference r:id="rId5"/>
    <externalReference r:id="rId6"/>
  </externalReferences>
  <definedNames>
    <definedName name="_xlnm._FilterDatabase" localSheetId="0" hidden="1">'Q3 2013 Summary Table'!$F$6:$F$112</definedName>
    <definedName name="Boston_Agg">[2]Boston!$F$2:$F$102</definedName>
    <definedName name="Boston_Agg_1990">[2]Boston!$F$38:$F$102</definedName>
    <definedName name="Boston_Agg_5yr">[2]Boston!$G$2:$G$102</definedName>
    <definedName name="Chicago_Agg">[2]Chicago!$F$2:$F$102</definedName>
    <definedName name="Chicago_Agg_1990">[2]Chicago!$F$38:$F$102</definedName>
    <definedName name="Chicago_Agg_5yr">[2]Chicago!$G$2:$G$102</definedName>
    <definedName name="Denver_Agg">[2]Denver!$F$2:$F$102</definedName>
    <definedName name="Denver_Agg_1990">[2]Denver!$F$38:$F$102</definedName>
    <definedName name="Denver_Agg_5yr">[2]Denver!$G$2:$G$102</definedName>
    <definedName name="GVKey">""</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39926.455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39239.5718865741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asVegas_Agg">'[2]Las Vegas'!$F$2:$F$102</definedName>
    <definedName name="LasVegas_Agg_1990">'[2]Las Vegas'!$F$38:$F$102</definedName>
    <definedName name="LasVegas_Agg_5yr">'[2]Las Vegas'!$G$2:$G$102</definedName>
    <definedName name="LosAngeles_Agg">'[2]Los Angeles'!$F$2:$F$102</definedName>
    <definedName name="LosAngeles_Agg_1990">'[2]Los Angeles'!$F$38:$F$102</definedName>
    <definedName name="LosAngeles_Agg_5yr">'[2]Los Angeles'!$G$2:$G$102</definedName>
    <definedName name="Miami_Agg">[2]Miami!$F$2:$F$102</definedName>
    <definedName name="Miami_Agg_1990">[2]Miami!$F$38:$F$102</definedName>
    <definedName name="Miami_Agg_5yr">[2]Miami!$G$2:$G$102</definedName>
    <definedName name="NewYork_Agg">'[2]New York'!$F$2:$F$102</definedName>
    <definedName name="NewYork_Agg_1990">'[2]New York'!$F$38:$F$102</definedName>
    <definedName name="NewYork_Agg_5yr">'[2]New York'!$G$2:$G$102</definedName>
    <definedName name="SanDiego_Agg">'[2]San Diego'!$F$2:$F$102</definedName>
    <definedName name="SanDiego_Agg_1990">'[2]San Diego'!$F$38:$F$102</definedName>
    <definedName name="SanDiego_Agg_5yr">'[2]San Diego'!$G$2:$G$102</definedName>
    <definedName name="SanFran_Agg">'[2]San francisco'!$F$2:$F$102</definedName>
    <definedName name="SanFran_Agg_1990">'[2]San francisco'!$F$38:$F$102</definedName>
    <definedName name="SanFran_Agg_5yr">'[2]San francisco'!$G$2:$G$102</definedName>
    <definedName name="SPSet">"current"</definedName>
    <definedName name="US_Agg">'[2]US level indexes'!$H$2:$H$102</definedName>
    <definedName name="US_Agg_5yr">'[2]US level indexes'!$L$2:$L$102</definedName>
    <definedName name="WashDC_Agg">'[2]Washington DC'!$F$2:$F$102</definedName>
    <definedName name="WashDC_Agg_1990">'[2]Washington DC'!$F$38:$F$102</definedName>
    <definedName name="WashDC_Agg_5yr">'[2]Washington DC'!$G$2:$G$102</definedName>
  </definedNames>
  <calcPr calcId="145621"/>
</workbook>
</file>

<file path=xl/calcChain.xml><?xml version="1.0" encoding="utf-8"?>
<calcChain xmlns="http://schemas.openxmlformats.org/spreadsheetml/2006/main">
  <c r="J63" i="4" l="1"/>
  <c r="K62" i="4"/>
  <c r="K61" i="4"/>
  <c r="K60" i="4"/>
  <c r="K59" i="4"/>
  <c r="K58" i="4"/>
  <c r="K57" i="4"/>
  <c r="K56" i="4"/>
  <c r="K55" i="4"/>
  <c r="K54" i="4"/>
  <c r="K53" i="4"/>
  <c r="K63" i="4" s="1"/>
  <c r="H20" i="4"/>
  <c r="F20" i="4"/>
  <c r="G19" i="4" s="1"/>
  <c r="G18" i="4"/>
  <c r="H17" i="4"/>
  <c r="G17" i="4"/>
  <c r="H16" i="4"/>
  <c r="G16" i="4"/>
  <c r="AN19" i="3"/>
  <c r="AI393" i="2"/>
  <c r="AI402" i="2" s="1"/>
  <c r="AH393" i="2"/>
  <c r="AH402" i="2" s="1"/>
  <c r="AD389" i="2"/>
  <c r="AD398" i="2" s="1"/>
  <c r="AD388" i="2"/>
  <c r="AD397" i="2" s="1"/>
  <c r="AI383" i="2"/>
  <c r="AH383" i="2"/>
  <c r="AH392" i="2" s="1"/>
  <c r="AJ382" i="2"/>
  <c r="AI382" i="2"/>
  <c r="AH382" i="2"/>
  <c r="AH391" i="2" s="1"/>
  <c r="AK381" i="2"/>
  <c r="AJ381" i="2"/>
  <c r="AI381" i="2"/>
  <c r="AH381" i="2"/>
  <c r="AH390" i="2" s="1"/>
  <c r="AL380" i="2"/>
  <c r="AK380" i="2"/>
  <c r="AJ380" i="2"/>
  <c r="AI380" i="2"/>
  <c r="AH380" i="2"/>
  <c r="AH389" i="2" s="1"/>
  <c r="AC275" i="2"/>
  <c r="AC274" i="2"/>
  <c r="AR270" i="2"/>
  <c r="AQ270" i="2"/>
  <c r="AP270" i="2"/>
  <c r="AO270" i="2"/>
  <c r="AN270" i="2"/>
  <c r="AM270" i="2"/>
  <c r="AL270" i="2"/>
  <c r="AK270" i="2"/>
  <c r="AJ270" i="2"/>
  <c r="AI270" i="2"/>
  <c r="AH270" i="2"/>
  <c r="AG270" i="2"/>
  <c r="AF270" i="2"/>
  <c r="AE270" i="2"/>
  <c r="AD270" i="2"/>
  <c r="AR269" i="2"/>
  <c r="AQ269" i="2"/>
  <c r="AP269" i="2"/>
  <c r="AO269" i="2"/>
  <c r="AN269" i="2"/>
  <c r="AM269" i="2"/>
  <c r="AL269" i="2"/>
  <c r="AK269" i="2"/>
  <c r="AJ269" i="2"/>
  <c r="AI269" i="2"/>
  <c r="AH269" i="2"/>
  <c r="AG269" i="2"/>
  <c r="AF269" i="2"/>
  <c r="AE269" i="2"/>
  <c r="AD269" i="2"/>
  <c r="AR268" i="2"/>
  <c r="AQ268" i="2"/>
  <c r="AP268" i="2"/>
  <c r="AO268" i="2"/>
  <c r="AN268" i="2"/>
  <c r="AM268" i="2"/>
  <c r="AL268" i="2"/>
  <c r="AK268" i="2"/>
  <c r="AJ268" i="2"/>
  <c r="AI268" i="2"/>
  <c r="AH268" i="2"/>
  <c r="AG268" i="2"/>
  <c r="AF268" i="2"/>
  <c r="AE268" i="2"/>
  <c r="AD268" i="2"/>
  <c r="J251" i="2"/>
  <c r="J264" i="2" s="1"/>
  <c r="I251" i="2"/>
  <c r="AI305" i="2" s="1"/>
  <c r="H251" i="2"/>
  <c r="H264" i="2" s="1"/>
  <c r="J239" i="2"/>
  <c r="AH306" i="2" s="1"/>
  <c r="I239" i="2"/>
  <c r="I240" i="2" s="1"/>
  <c r="I241" i="2" s="1"/>
  <c r="I242" i="2" s="1"/>
  <c r="I243" i="2" s="1"/>
  <c r="I244" i="2" s="1"/>
  <c r="I245" i="2" s="1"/>
  <c r="I246" i="2" s="1"/>
  <c r="I247" i="2" s="1"/>
  <c r="I248" i="2" s="1"/>
  <c r="I249" i="2" s="1"/>
  <c r="I250" i="2" s="1"/>
  <c r="H239" i="2"/>
  <c r="AH304" i="2" s="1"/>
  <c r="AD238" i="2"/>
  <c r="AD237" i="2"/>
  <c r="AD236" i="2"/>
  <c r="AD235" i="2"/>
  <c r="AD234" i="2"/>
  <c r="AD233" i="2"/>
  <c r="J227" i="2"/>
  <c r="J228" i="2" s="1"/>
  <c r="J229" i="2" s="1"/>
  <c r="J230" i="2" s="1"/>
  <c r="J231" i="2" s="1"/>
  <c r="J232" i="2" s="1"/>
  <c r="J233" i="2" s="1"/>
  <c r="J234" i="2" s="1"/>
  <c r="J235" i="2" s="1"/>
  <c r="J236" i="2" s="1"/>
  <c r="J237" i="2" s="1"/>
  <c r="J238" i="2" s="1"/>
  <c r="I227" i="2"/>
  <c r="AG305" i="2" s="1"/>
  <c r="H227" i="2"/>
  <c r="F239" i="2" s="1"/>
  <c r="J215" i="2"/>
  <c r="AF306" i="2" s="1"/>
  <c r="I215" i="2"/>
  <c r="AF305" i="2" s="1"/>
  <c r="H215" i="2"/>
  <c r="AF304" i="2" s="1"/>
  <c r="J203" i="2"/>
  <c r="AE306" i="2" s="1"/>
  <c r="I203" i="2"/>
  <c r="AE305" i="2" s="1"/>
  <c r="H203" i="2"/>
  <c r="AE304" i="2" s="1"/>
  <c r="J197" i="2"/>
  <c r="J198" i="2" s="1"/>
  <c r="J199" i="2" s="1"/>
  <c r="J200" i="2" s="1"/>
  <c r="J201" i="2" s="1"/>
  <c r="J202" i="2" s="1"/>
  <c r="I197" i="2"/>
  <c r="I198" i="2" s="1"/>
  <c r="I199" i="2" s="1"/>
  <c r="I200" i="2" s="1"/>
  <c r="I201" i="2" s="1"/>
  <c r="I202" i="2" s="1"/>
  <c r="H197" i="2"/>
  <c r="H198" i="2" s="1"/>
  <c r="H199" i="2" s="1"/>
  <c r="H200" i="2" s="1"/>
  <c r="H201" i="2" s="1"/>
  <c r="H202" i="2" s="1"/>
  <c r="F197" i="2"/>
  <c r="E197" i="2"/>
  <c r="D197" i="2"/>
  <c r="F196" i="2"/>
  <c r="E196" i="2"/>
  <c r="D196" i="2"/>
  <c r="F195" i="2"/>
  <c r="E195" i="2"/>
  <c r="D195" i="2"/>
  <c r="F194" i="2"/>
  <c r="E194" i="2"/>
  <c r="D194" i="2"/>
  <c r="F193" i="2"/>
  <c r="E193" i="2"/>
  <c r="D193" i="2"/>
  <c r="G192" i="2"/>
  <c r="F192" i="2"/>
  <c r="E192" i="2"/>
  <c r="D192" i="2"/>
  <c r="G191" i="2"/>
  <c r="F191" i="2"/>
  <c r="E191" i="2"/>
  <c r="D191" i="2"/>
  <c r="G190" i="2"/>
  <c r="F190" i="2"/>
  <c r="E190" i="2"/>
  <c r="D190" i="2"/>
  <c r="G189" i="2"/>
  <c r="F189" i="2"/>
  <c r="E189" i="2"/>
  <c r="D189" i="2"/>
  <c r="G188" i="2"/>
  <c r="F188" i="2"/>
  <c r="E188" i="2"/>
  <c r="D188" i="2"/>
  <c r="G187" i="2"/>
  <c r="F187" i="2"/>
  <c r="E187" i="2"/>
  <c r="D187" i="2"/>
  <c r="G186" i="2"/>
  <c r="F186" i="2"/>
  <c r="E186" i="2"/>
  <c r="D186" i="2"/>
  <c r="G185" i="2"/>
  <c r="F185" i="2"/>
  <c r="E185" i="2"/>
  <c r="D185" i="2"/>
  <c r="G184" i="2"/>
  <c r="F184" i="2"/>
  <c r="E184" i="2"/>
  <c r="D184" i="2"/>
  <c r="G183" i="2"/>
  <c r="F183" i="2"/>
  <c r="E183" i="2"/>
  <c r="D183" i="2"/>
  <c r="G182" i="2"/>
  <c r="F182" i="2"/>
  <c r="E182" i="2"/>
  <c r="D182" i="2"/>
  <c r="G181" i="2"/>
  <c r="F181" i="2"/>
  <c r="E181" i="2"/>
  <c r="D181" i="2"/>
  <c r="G180" i="2"/>
  <c r="F180" i="2"/>
  <c r="E180" i="2"/>
  <c r="D180" i="2"/>
  <c r="G179" i="2"/>
  <c r="F179" i="2"/>
  <c r="E179" i="2"/>
  <c r="D179" i="2"/>
  <c r="G178" i="2"/>
  <c r="F178" i="2"/>
  <c r="E178" i="2"/>
  <c r="D178" i="2"/>
  <c r="G177" i="2"/>
  <c r="F177" i="2"/>
  <c r="E177" i="2"/>
  <c r="D177" i="2"/>
  <c r="G176" i="2"/>
  <c r="F176" i="2"/>
  <c r="E176" i="2"/>
  <c r="D176" i="2"/>
  <c r="Q175" i="2"/>
  <c r="Q182" i="2" s="1"/>
  <c r="Q189" i="2" s="1"/>
  <c r="P175" i="2"/>
  <c r="P182" i="2" s="1"/>
  <c r="P189" i="2" s="1"/>
  <c r="O175" i="2"/>
  <c r="O182" i="2" s="1"/>
  <c r="O189" i="2" s="1"/>
  <c r="N175" i="2"/>
  <c r="N182" i="2" s="1"/>
  <c r="N189" i="2" s="1"/>
  <c r="M175" i="2"/>
  <c r="M182" i="2" s="1"/>
  <c r="M189" i="2" s="1"/>
  <c r="G175" i="2"/>
  <c r="F175" i="2"/>
  <c r="E175" i="2"/>
  <c r="D175" i="2"/>
  <c r="Q174" i="2"/>
  <c r="Q181" i="2" s="1"/>
  <c r="Q188" i="2" s="1"/>
  <c r="P174" i="2"/>
  <c r="P181" i="2" s="1"/>
  <c r="P188" i="2" s="1"/>
  <c r="O174" i="2"/>
  <c r="O181" i="2" s="1"/>
  <c r="O188" i="2" s="1"/>
  <c r="N174" i="2"/>
  <c r="N181" i="2" s="1"/>
  <c r="N188" i="2" s="1"/>
  <c r="M174" i="2"/>
  <c r="M181" i="2" s="1"/>
  <c r="M188" i="2" s="1"/>
  <c r="G174" i="2"/>
  <c r="F174" i="2"/>
  <c r="E174" i="2"/>
  <c r="D174" i="2"/>
  <c r="Q173" i="2"/>
  <c r="Q180" i="2" s="1"/>
  <c r="Q187" i="2" s="1"/>
  <c r="P173" i="2"/>
  <c r="P180" i="2" s="1"/>
  <c r="P187" i="2" s="1"/>
  <c r="O173" i="2"/>
  <c r="O180" i="2" s="1"/>
  <c r="O187" i="2" s="1"/>
  <c r="N173" i="2"/>
  <c r="N180" i="2" s="1"/>
  <c r="N187" i="2" s="1"/>
  <c r="M173" i="2"/>
  <c r="M180" i="2" s="1"/>
  <c r="M187" i="2" s="1"/>
  <c r="G173" i="2"/>
  <c r="F173" i="2"/>
  <c r="E173" i="2"/>
  <c r="D173" i="2"/>
  <c r="G172" i="2"/>
  <c r="F172" i="2"/>
  <c r="E172" i="2"/>
  <c r="D172" i="2"/>
  <c r="G171" i="2"/>
  <c r="F171" i="2"/>
  <c r="E171" i="2"/>
  <c r="D171" i="2"/>
  <c r="G170" i="2"/>
  <c r="F170" i="2"/>
  <c r="E170" i="2"/>
  <c r="D170" i="2"/>
  <c r="G169" i="2"/>
  <c r="F169" i="2"/>
  <c r="E169" i="2"/>
  <c r="D169" i="2"/>
  <c r="S168" i="2"/>
  <c r="G168" i="2"/>
  <c r="F168" i="2"/>
  <c r="E168" i="2"/>
  <c r="D168" i="2"/>
  <c r="S167" i="2"/>
  <c r="G167" i="2"/>
  <c r="F167" i="2"/>
  <c r="E167" i="2"/>
  <c r="D167" i="2"/>
  <c r="S166" i="2"/>
  <c r="G166" i="2"/>
  <c r="F166" i="2"/>
  <c r="E166" i="2"/>
  <c r="D166" i="2"/>
  <c r="G165" i="2"/>
  <c r="F165" i="2"/>
  <c r="E165" i="2"/>
  <c r="D165" i="2"/>
  <c r="G164" i="2"/>
  <c r="F164" i="2"/>
  <c r="E164" i="2"/>
  <c r="D164" i="2"/>
  <c r="G163" i="2"/>
  <c r="F163" i="2"/>
  <c r="E163" i="2"/>
  <c r="D163" i="2"/>
  <c r="G162" i="2"/>
  <c r="F162" i="2"/>
  <c r="E162" i="2"/>
  <c r="D162" i="2"/>
  <c r="G161" i="2"/>
  <c r="F161" i="2"/>
  <c r="E161" i="2"/>
  <c r="D161" i="2"/>
  <c r="G160" i="2"/>
  <c r="F160" i="2"/>
  <c r="E160" i="2"/>
  <c r="D160" i="2"/>
  <c r="G159" i="2"/>
  <c r="F159" i="2"/>
  <c r="E159" i="2"/>
  <c r="D159" i="2"/>
  <c r="G158" i="2"/>
  <c r="F158" i="2"/>
  <c r="E158" i="2"/>
  <c r="D158" i="2"/>
  <c r="G157" i="2"/>
  <c r="F157" i="2"/>
  <c r="E157" i="2"/>
  <c r="D157" i="2"/>
  <c r="G156" i="2"/>
  <c r="F156" i="2"/>
  <c r="E156" i="2"/>
  <c r="D156" i="2"/>
  <c r="G155" i="2"/>
  <c r="F155" i="2"/>
  <c r="E155" i="2"/>
  <c r="D155" i="2"/>
  <c r="G154" i="2"/>
  <c r="F154" i="2"/>
  <c r="E154" i="2"/>
  <c r="D154" i="2"/>
  <c r="G153" i="2"/>
  <c r="F153" i="2"/>
  <c r="E153" i="2"/>
  <c r="D153" i="2"/>
  <c r="G152" i="2"/>
  <c r="F152" i="2"/>
  <c r="E152" i="2"/>
  <c r="D152" i="2"/>
  <c r="G151" i="2"/>
  <c r="F151" i="2"/>
  <c r="E151" i="2"/>
  <c r="D151" i="2"/>
  <c r="G150" i="2"/>
  <c r="F150" i="2"/>
  <c r="E150" i="2"/>
  <c r="D150" i="2"/>
  <c r="G149" i="2"/>
  <c r="F149" i="2"/>
  <c r="E149" i="2"/>
  <c r="D149" i="2"/>
  <c r="G148" i="2"/>
  <c r="F148" i="2"/>
  <c r="E148" i="2"/>
  <c r="D148" i="2"/>
  <c r="G147" i="2"/>
  <c r="F147" i="2"/>
  <c r="E147" i="2"/>
  <c r="D147" i="2"/>
  <c r="G146" i="2"/>
  <c r="F146" i="2"/>
  <c r="E146" i="2"/>
  <c r="D146" i="2"/>
  <c r="G145" i="2"/>
  <c r="F145" i="2"/>
  <c r="E145" i="2"/>
  <c r="D145" i="2"/>
  <c r="G144" i="2"/>
  <c r="F144" i="2"/>
  <c r="E144" i="2"/>
  <c r="D144" i="2"/>
  <c r="G143" i="2"/>
  <c r="F143" i="2"/>
  <c r="E143" i="2"/>
  <c r="D143" i="2"/>
  <c r="G142" i="2"/>
  <c r="F142" i="2"/>
  <c r="E142" i="2"/>
  <c r="D142" i="2"/>
  <c r="G141" i="2"/>
  <c r="F141" i="2"/>
  <c r="E141" i="2"/>
  <c r="D141" i="2"/>
  <c r="G140" i="2"/>
  <c r="F140" i="2"/>
  <c r="E140" i="2"/>
  <c r="D140" i="2"/>
  <c r="G139" i="2"/>
  <c r="F139" i="2"/>
  <c r="E139" i="2"/>
  <c r="D139" i="2"/>
  <c r="G138" i="2"/>
  <c r="F138" i="2"/>
  <c r="E138" i="2"/>
  <c r="D138" i="2"/>
  <c r="G137" i="2"/>
  <c r="F137" i="2"/>
  <c r="E137" i="2"/>
  <c r="D137" i="2"/>
  <c r="G136" i="2"/>
  <c r="F136" i="2"/>
  <c r="E136" i="2"/>
  <c r="D136" i="2"/>
  <c r="G135" i="2"/>
  <c r="F135" i="2"/>
  <c r="E135" i="2"/>
  <c r="D135" i="2"/>
  <c r="G134" i="2"/>
  <c r="F134" i="2"/>
  <c r="E134" i="2"/>
  <c r="D134" i="2"/>
  <c r="G133" i="2"/>
  <c r="F133" i="2"/>
  <c r="E133" i="2"/>
  <c r="D133" i="2"/>
  <c r="G132" i="2"/>
  <c r="F132" i="2"/>
  <c r="E132" i="2"/>
  <c r="D132" i="2"/>
  <c r="G131" i="2"/>
  <c r="F131" i="2"/>
  <c r="E131" i="2"/>
  <c r="D131" i="2"/>
  <c r="G130" i="2"/>
  <c r="F130" i="2"/>
  <c r="E130" i="2"/>
  <c r="D130" i="2"/>
  <c r="G129" i="2"/>
  <c r="F129" i="2"/>
  <c r="E129" i="2"/>
  <c r="D129" i="2"/>
  <c r="G128" i="2"/>
  <c r="F128" i="2"/>
  <c r="E128" i="2"/>
  <c r="D128" i="2"/>
  <c r="G127" i="2"/>
  <c r="F127" i="2"/>
  <c r="E127" i="2"/>
  <c r="D127" i="2"/>
  <c r="G126" i="2"/>
  <c r="F126" i="2"/>
  <c r="E126" i="2"/>
  <c r="D126" i="2"/>
  <c r="G125" i="2"/>
  <c r="F125" i="2"/>
  <c r="E125" i="2"/>
  <c r="D125" i="2"/>
  <c r="G124" i="2"/>
  <c r="F124" i="2"/>
  <c r="E124" i="2"/>
  <c r="D124" i="2"/>
  <c r="G123" i="2"/>
  <c r="F123" i="2"/>
  <c r="E123" i="2"/>
  <c r="D123" i="2"/>
  <c r="G122" i="2"/>
  <c r="F122" i="2"/>
  <c r="E122" i="2"/>
  <c r="D122" i="2"/>
  <c r="G121" i="2"/>
  <c r="F121" i="2"/>
  <c r="E121" i="2"/>
  <c r="D121" i="2"/>
  <c r="G120" i="2"/>
  <c r="F120" i="2"/>
  <c r="E120" i="2"/>
  <c r="D120" i="2"/>
  <c r="G119" i="2"/>
  <c r="F119" i="2"/>
  <c r="E119" i="2"/>
  <c r="D119" i="2"/>
  <c r="G118" i="2"/>
  <c r="F118" i="2"/>
  <c r="E118" i="2"/>
  <c r="D118" i="2"/>
  <c r="G117" i="2"/>
  <c r="F117" i="2"/>
  <c r="E117" i="2"/>
  <c r="D117" i="2"/>
  <c r="G116" i="2"/>
  <c r="F116" i="2"/>
  <c r="E116" i="2"/>
  <c r="D116" i="2"/>
  <c r="G115" i="2"/>
  <c r="F115" i="2"/>
  <c r="E115" i="2"/>
  <c r="D115" i="2"/>
  <c r="G114" i="2"/>
  <c r="F114" i="2"/>
  <c r="E114" i="2"/>
  <c r="D114" i="2"/>
  <c r="G113" i="2"/>
  <c r="F113" i="2"/>
  <c r="E113" i="2"/>
  <c r="D113" i="2"/>
  <c r="G112" i="2"/>
  <c r="F112" i="2"/>
  <c r="E112" i="2"/>
  <c r="D112" i="2"/>
  <c r="G111" i="2"/>
  <c r="F111" i="2"/>
  <c r="E111" i="2"/>
  <c r="D111" i="2"/>
  <c r="G110" i="2"/>
  <c r="F110" i="2"/>
  <c r="E110" i="2"/>
  <c r="D110" i="2"/>
  <c r="G109" i="2"/>
  <c r="F109" i="2"/>
  <c r="E109" i="2"/>
  <c r="D109" i="2"/>
  <c r="G108" i="2"/>
  <c r="F108" i="2"/>
  <c r="E108" i="2"/>
  <c r="D108" i="2"/>
  <c r="G107" i="2"/>
  <c r="F107" i="2"/>
  <c r="E107" i="2"/>
  <c r="D107" i="2"/>
  <c r="G106" i="2"/>
  <c r="F106" i="2"/>
  <c r="E106" i="2"/>
  <c r="D106" i="2"/>
  <c r="G105" i="2"/>
  <c r="F105" i="2"/>
  <c r="E105" i="2"/>
  <c r="D105" i="2"/>
  <c r="G104" i="2"/>
  <c r="F104" i="2"/>
  <c r="E104" i="2"/>
  <c r="D104" i="2"/>
  <c r="G103" i="2"/>
  <c r="F103" i="2"/>
  <c r="E103" i="2"/>
  <c r="D103" i="2"/>
  <c r="G102" i="2"/>
  <c r="F102" i="2"/>
  <c r="E102" i="2"/>
  <c r="D102" i="2"/>
  <c r="G101" i="2"/>
  <c r="F101" i="2"/>
  <c r="E101" i="2"/>
  <c r="D101" i="2"/>
  <c r="G100" i="2"/>
  <c r="F100" i="2"/>
  <c r="E100" i="2"/>
  <c r="D100" i="2"/>
  <c r="G99" i="2"/>
  <c r="F99" i="2"/>
  <c r="E99" i="2"/>
  <c r="D99" i="2"/>
  <c r="G98" i="2"/>
  <c r="F98" i="2"/>
  <c r="E98" i="2"/>
  <c r="D98" i="2"/>
  <c r="G97" i="2"/>
  <c r="F97" i="2"/>
  <c r="E97" i="2"/>
  <c r="D97" i="2"/>
  <c r="G96" i="2"/>
  <c r="F96" i="2"/>
  <c r="E96" i="2"/>
  <c r="D96" i="2"/>
  <c r="G95" i="2"/>
  <c r="F95" i="2"/>
  <c r="E95" i="2"/>
  <c r="D95" i="2"/>
  <c r="G94" i="2"/>
  <c r="F94" i="2"/>
  <c r="E94" i="2"/>
  <c r="D94" i="2"/>
  <c r="G93" i="2"/>
  <c r="F93" i="2"/>
  <c r="E93" i="2"/>
  <c r="D93" i="2"/>
  <c r="G92" i="2"/>
  <c r="F92" i="2"/>
  <c r="E92" i="2"/>
  <c r="D92" i="2"/>
  <c r="G91" i="2"/>
  <c r="F91" i="2"/>
  <c r="E91" i="2"/>
  <c r="D91" i="2"/>
  <c r="G90" i="2"/>
  <c r="F90" i="2"/>
  <c r="E90" i="2"/>
  <c r="D90" i="2"/>
  <c r="G89" i="2"/>
  <c r="F89" i="2"/>
  <c r="E89" i="2"/>
  <c r="D89" i="2"/>
  <c r="G88" i="2"/>
  <c r="F88" i="2"/>
  <c r="E88" i="2"/>
  <c r="D88" i="2"/>
  <c r="G87" i="2"/>
  <c r="F87" i="2"/>
  <c r="E87" i="2"/>
  <c r="D87" i="2"/>
  <c r="G86" i="2"/>
  <c r="F86" i="2"/>
  <c r="E86" i="2"/>
  <c r="D86" i="2"/>
  <c r="G85" i="2"/>
  <c r="F85" i="2"/>
  <c r="E85" i="2"/>
  <c r="D85" i="2"/>
  <c r="G84" i="2"/>
  <c r="F84" i="2"/>
  <c r="E84" i="2"/>
  <c r="D84" i="2"/>
  <c r="G83" i="2"/>
  <c r="F83" i="2"/>
  <c r="E83" i="2"/>
  <c r="D83" i="2"/>
  <c r="G82" i="2"/>
  <c r="F82" i="2"/>
  <c r="E82" i="2"/>
  <c r="D82" i="2"/>
  <c r="G81" i="2"/>
  <c r="F81" i="2"/>
  <c r="E81" i="2"/>
  <c r="D81" i="2"/>
  <c r="G80" i="2"/>
  <c r="F80" i="2"/>
  <c r="E80" i="2"/>
  <c r="D80" i="2"/>
  <c r="G79" i="2"/>
  <c r="F79" i="2"/>
  <c r="E79" i="2"/>
  <c r="D79" i="2"/>
  <c r="G78" i="2"/>
  <c r="F78" i="2"/>
  <c r="E78" i="2"/>
  <c r="D78" i="2"/>
  <c r="G77" i="2"/>
  <c r="F77" i="2"/>
  <c r="E77" i="2"/>
  <c r="D77" i="2"/>
  <c r="G76" i="2"/>
  <c r="F76" i="2"/>
  <c r="E76" i="2"/>
  <c r="D76" i="2"/>
  <c r="G75" i="2"/>
  <c r="F75" i="2"/>
  <c r="E75" i="2"/>
  <c r="D75" i="2"/>
  <c r="G74" i="2"/>
  <c r="F74" i="2"/>
  <c r="E74" i="2"/>
  <c r="D74" i="2"/>
  <c r="G73" i="2"/>
  <c r="F73" i="2"/>
  <c r="E73" i="2"/>
  <c r="D73" i="2"/>
  <c r="G72" i="2"/>
  <c r="F72" i="2"/>
  <c r="E72" i="2"/>
  <c r="D72" i="2"/>
  <c r="G71" i="2"/>
  <c r="F71" i="2"/>
  <c r="E71" i="2"/>
  <c r="D71" i="2"/>
  <c r="G70" i="2"/>
  <c r="F70" i="2"/>
  <c r="E70" i="2"/>
  <c r="D70" i="2"/>
  <c r="G69" i="2"/>
  <c r="F69" i="2"/>
  <c r="E69" i="2"/>
  <c r="D69" i="2"/>
  <c r="G68" i="2"/>
  <c r="F68" i="2"/>
  <c r="E68" i="2"/>
  <c r="D68" i="2"/>
  <c r="G67" i="2"/>
  <c r="F67" i="2"/>
  <c r="E67" i="2"/>
  <c r="D67" i="2"/>
  <c r="G66" i="2"/>
  <c r="F66" i="2"/>
  <c r="E66" i="2"/>
  <c r="D66" i="2"/>
  <c r="G65" i="2"/>
  <c r="F65" i="2"/>
  <c r="E65" i="2"/>
  <c r="D65" i="2"/>
  <c r="G64" i="2"/>
  <c r="F64" i="2"/>
  <c r="E64" i="2"/>
  <c r="D64" i="2"/>
  <c r="G63" i="2"/>
  <c r="F63" i="2"/>
  <c r="E63" i="2"/>
  <c r="D63" i="2"/>
  <c r="G62" i="2"/>
  <c r="F62" i="2"/>
  <c r="E62" i="2"/>
  <c r="D62" i="2"/>
  <c r="G61" i="2"/>
  <c r="F61" i="2"/>
  <c r="E61" i="2"/>
  <c r="D61" i="2"/>
  <c r="G60" i="2"/>
  <c r="F60" i="2"/>
  <c r="E60" i="2"/>
  <c r="D60" i="2"/>
  <c r="G59" i="2"/>
  <c r="F59" i="2"/>
  <c r="E59" i="2"/>
  <c r="D59" i="2"/>
  <c r="G58" i="2"/>
  <c r="F58" i="2"/>
  <c r="E58" i="2"/>
  <c r="D58" i="2"/>
  <c r="G57" i="2"/>
  <c r="F57" i="2"/>
  <c r="E57" i="2"/>
  <c r="D57" i="2"/>
  <c r="G56" i="2"/>
  <c r="F56" i="2"/>
  <c r="E56" i="2"/>
  <c r="D56" i="2"/>
  <c r="G55" i="2"/>
  <c r="F55" i="2"/>
  <c r="E55" i="2"/>
  <c r="D55" i="2"/>
  <c r="G54" i="2"/>
  <c r="F54" i="2"/>
  <c r="E54" i="2"/>
  <c r="D54" i="2"/>
  <c r="G53" i="2"/>
  <c r="F53" i="2"/>
  <c r="E53" i="2"/>
  <c r="D53" i="2"/>
  <c r="G52" i="2"/>
  <c r="F52" i="2"/>
  <c r="E52" i="2"/>
  <c r="D52" i="2"/>
  <c r="G51" i="2"/>
  <c r="F51" i="2"/>
  <c r="E51" i="2"/>
  <c r="D51" i="2"/>
  <c r="G50" i="2"/>
  <c r="F50" i="2"/>
  <c r="E50" i="2"/>
  <c r="D50" i="2"/>
  <c r="G49" i="2"/>
  <c r="F49" i="2"/>
  <c r="E49" i="2"/>
  <c r="D49" i="2"/>
  <c r="G48" i="2"/>
  <c r="F48" i="2"/>
  <c r="E48" i="2"/>
  <c r="D48" i="2"/>
  <c r="G47" i="2"/>
  <c r="F47" i="2"/>
  <c r="E47" i="2"/>
  <c r="D47" i="2"/>
  <c r="G46" i="2"/>
  <c r="F46" i="2"/>
  <c r="E46" i="2"/>
  <c r="D46" i="2"/>
  <c r="G45" i="2"/>
  <c r="F45" i="2"/>
  <c r="E45" i="2"/>
  <c r="D45" i="2"/>
  <c r="G44" i="2"/>
  <c r="F44" i="2"/>
  <c r="E44" i="2"/>
  <c r="D44" i="2"/>
  <c r="G43" i="2"/>
  <c r="F43" i="2"/>
  <c r="E43" i="2"/>
  <c r="D43" i="2"/>
  <c r="G42" i="2"/>
  <c r="F42" i="2"/>
  <c r="E42" i="2"/>
  <c r="D42" i="2"/>
  <c r="G41" i="2"/>
  <c r="F41" i="2"/>
  <c r="E41" i="2"/>
  <c r="D41" i="2"/>
  <c r="G40" i="2"/>
  <c r="F40" i="2"/>
  <c r="E40" i="2"/>
  <c r="D40" i="2"/>
  <c r="G39" i="2"/>
  <c r="F39" i="2"/>
  <c r="E39" i="2"/>
  <c r="D39" i="2"/>
  <c r="G38" i="2"/>
  <c r="F38" i="2"/>
  <c r="E38" i="2"/>
  <c r="D38" i="2"/>
  <c r="G37" i="2"/>
  <c r="F37" i="2"/>
  <c r="E37" i="2"/>
  <c r="D37" i="2"/>
  <c r="G36" i="2"/>
  <c r="F36" i="2"/>
  <c r="E36" i="2"/>
  <c r="D36" i="2"/>
  <c r="G35" i="2"/>
  <c r="F35" i="2"/>
  <c r="E35" i="2"/>
  <c r="D35" i="2"/>
  <c r="G34" i="2"/>
  <c r="F34" i="2"/>
  <c r="E34" i="2"/>
  <c r="D34" i="2"/>
  <c r="G33" i="2"/>
  <c r="F33" i="2"/>
  <c r="E33" i="2"/>
  <c r="D33" i="2"/>
  <c r="G32" i="2"/>
  <c r="F32" i="2"/>
  <c r="E32" i="2"/>
  <c r="D32" i="2"/>
  <c r="G31" i="2"/>
  <c r="F31" i="2"/>
  <c r="E31" i="2"/>
  <c r="D31" i="2"/>
  <c r="G30" i="2"/>
  <c r="F30" i="2"/>
  <c r="E30" i="2"/>
  <c r="D30" i="2"/>
  <c r="G29" i="2"/>
  <c r="F29" i="2"/>
  <c r="E29" i="2"/>
  <c r="D29" i="2"/>
  <c r="G28" i="2"/>
  <c r="F28" i="2"/>
  <c r="E28" i="2"/>
  <c r="D28" i="2"/>
  <c r="G27" i="2"/>
  <c r="F27" i="2"/>
  <c r="E27" i="2"/>
  <c r="D27" i="2"/>
  <c r="G26" i="2"/>
  <c r="F26" i="2"/>
  <c r="E26" i="2"/>
  <c r="D26" i="2"/>
  <c r="G25" i="2"/>
  <c r="F25" i="2"/>
  <c r="E25" i="2"/>
  <c r="D25" i="2"/>
  <c r="G24" i="2"/>
  <c r="F24" i="2"/>
  <c r="E24" i="2"/>
  <c r="D24" i="2"/>
  <c r="G23" i="2"/>
  <c r="F23" i="2"/>
  <c r="E23" i="2"/>
  <c r="D23" i="2"/>
  <c r="G22" i="2"/>
  <c r="F22" i="2"/>
  <c r="E22" i="2"/>
  <c r="D22" i="2"/>
  <c r="G21" i="2"/>
  <c r="F21" i="2"/>
  <c r="E21" i="2"/>
  <c r="D21" i="2"/>
  <c r="G20" i="2"/>
  <c r="F20" i="2"/>
  <c r="E20" i="2"/>
  <c r="D20" i="2"/>
  <c r="G19" i="2"/>
  <c r="F19" i="2"/>
  <c r="E19" i="2"/>
  <c r="D19" i="2"/>
  <c r="G18" i="2"/>
  <c r="F18" i="2"/>
  <c r="E18" i="2"/>
  <c r="D18" i="2"/>
  <c r="G17" i="2"/>
  <c r="E17" i="2"/>
  <c r="D17" i="2"/>
  <c r="G16" i="2"/>
  <c r="E16" i="2"/>
  <c r="D16" i="2"/>
  <c r="G15" i="2"/>
  <c r="E15" i="2"/>
  <c r="D15" i="2"/>
  <c r="G14" i="2"/>
  <c r="E14" i="2"/>
  <c r="D14" i="2"/>
  <c r="G13" i="2"/>
  <c r="E13" i="2"/>
  <c r="D13" i="2"/>
  <c r="G12" i="2"/>
  <c r="E12" i="2"/>
  <c r="D12" i="2"/>
  <c r="E11" i="2"/>
  <c r="D11" i="2"/>
  <c r="E10" i="2"/>
  <c r="D10" i="2"/>
  <c r="E9" i="2"/>
  <c r="D9" i="2"/>
  <c r="D8" i="2"/>
  <c r="D7" i="2"/>
  <c r="K6" i="2"/>
  <c r="K7" i="2" s="1"/>
  <c r="K8" i="2" s="1"/>
  <c r="K9" i="2" s="1"/>
  <c r="K10" i="2" s="1"/>
  <c r="K11" i="2" s="1"/>
  <c r="K12" i="2" s="1"/>
  <c r="K13" i="2" s="1"/>
  <c r="K14" i="2" s="1"/>
  <c r="K15" i="2" s="1"/>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AE307" i="2" l="1"/>
  <c r="K204" i="2"/>
  <c r="K205" i="2" s="1"/>
  <c r="K206" i="2" s="1"/>
  <c r="K207" i="2" s="1"/>
  <c r="K208" i="2" s="1"/>
  <c r="K209" i="2" s="1"/>
  <c r="K210" i="2" s="1"/>
  <c r="K211" i="2" s="1"/>
  <c r="K212" i="2" s="1"/>
  <c r="K213" i="2" s="1"/>
  <c r="K214" i="2" s="1"/>
  <c r="K215" i="2" s="1"/>
  <c r="M176" i="2"/>
  <c r="M183" i="2" s="1"/>
  <c r="M190" i="2" s="1"/>
  <c r="M169" i="2"/>
  <c r="S169" i="2" s="1"/>
  <c r="F203" i="2"/>
  <c r="I204" i="2"/>
  <c r="I205" i="2" s="1"/>
  <c r="I206" i="2" s="1"/>
  <c r="I207" i="2" s="1"/>
  <c r="I208" i="2" s="1"/>
  <c r="I209" i="2" s="1"/>
  <c r="I210" i="2" s="1"/>
  <c r="I211" i="2" s="1"/>
  <c r="I212" i="2" s="1"/>
  <c r="I213" i="2" s="1"/>
  <c r="I214" i="2" s="1"/>
  <c r="H216" i="2"/>
  <c r="H217" i="2" s="1"/>
  <c r="H218" i="2" s="1"/>
  <c r="H219" i="2" s="1"/>
  <c r="H220" i="2" s="1"/>
  <c r="H221" i="2" s="1"/>
  <c r="H222" i="2" s="1"/>
  <c r="H223" i="2" s="1"/>
  <c r="H224" i="2" s="1"/>
  <c r="H225" i="2" s="1"/>
  <c r="H226" i="2" s="1"/>
  <c r="J216" i="2"/>
  <c r="J217" i="2" s="1"/>
  <c r="J218" i="2" s="1"/>
  <c r="J219" i="2" s="1"/>
  <c r="J220" i="2" s="1"/>
  <c r="J221" i="2" s="1"/>
  <c r="J222" i="2" s="1"/>
  <c r="J223" i="2" s="1"/>
  <c r="J224" i="2" s="1"/>
  <c r="J225" i="2" s="1"/>
  <c r="J226" i="2" s="1"/>
  <c r="AH399" i="2"/>
  <c r="AI390" i="2"/>
  <c r="AH400" i="2"/>
  <c r="AI391" i="2"/>
  <c r="G20" i="4"/>
  <c r="H204" i="2"/>
  <c r="H205" i="2" s="1"/>
  <c r="H206" i="2" s="1"/>
  <c r="H207" i="2" s="1"/>
  <c r="H208" i="2" s="1"/>
  <c r="H209" i="2" s="1"/>
  <c r="H210" i="2" s="1"/>
  <c r="H211" i="2" s="1"/>
  <c r="H212" i="2" s="1"/>
  <c r="H213" i="2" s="1"/>
  <c r="H214" i="2" s="1"/>
  <c r="J204" i="2"/>
  <c r="J205" i="2" s="1"/>
  <c r="J206" i="2" s="1"/>
  <c r="J207" i="2" s="1"/>
  <c r="J208" i="2" s="1"/>
  <c r="J209" i="2" s="1"/>
  <c r="J210" i="2" s="1"/>
  <c r="J211" i="2" s="1"/>
  <c r="J212" i="2" s="1"/>
  <c r="J213" i="2" s="1"/>
  <c r="J214" i="2" s="1"/>
  <c r="F215" i="2"/>
  <c r="I216" i="2"/>
  <c r="I217" i="2" s="1"/>
  <c r="I218" i="2" s="1"/>
  <c r="I219" i="2" s="1"/>
  <c r="I220" i="2" s="1"/>
  <c r="I221" i="2" s="1"/>
  <c r="I222" i="2" s="1"/>
  <c r="I223" i="2" s="1"/>
  <c r="I224" i="2" s="1"/>
  <c r="I225" i="2" s="1"/>
  <c r="I226" i="2" s="1"/>
  <c r="AH398" i="2"/>
  <c r="AI389" i="2"/>
  <c r="AH401" i="2"/>
  <c r="AI392" i="2"/>
  <c r="AI401" i="2" s="1"/>
  <c r="F227" i="2"/>
  <c r="I228" i="2"/>
  <c r="I229" i="2" s="1"/>
  <c r="I230" i="2" s="1"/>
  <c r="I231" i="2" s="1"/>
  <c r="I232" i="2" s="1"/>
  <c r="I233" i="2" s="1"/>
  <c r="I234" i="2" s="1"/>
  <c r="I235" i="2" s="1"/>
  <c r="I236" i="2" s="1"/>
  <c r="I237" i="2" s="1"/>
  <c r="I238" i="2" s="1"/>
  <c r="H240" i="2"/>
  <c r="H241" i="2" s="1"/>
  <c r="H242" i="2" s="1"/>
  <c r="H243" i="2" s="1"/>
  <c r="H244" i="2" s="1"/>
  <c r="H245" i="2" s="1"/>
  <c r="H246" i="2" s="1"/>
  <c r="H247" i="2" s="1"/>
  <c r="H248" i="2" s="1"/>
  <c r="H249" i="2" s="1"/>
  <c r="H250" i="2" s="1"/>
  <c r="J240" i="2"/>
  <c r="J241" i="2" s="1"/>
  <c r="J242" i="2" s="1"/>
  <c r="J243" i="2" s="1"/>
  <c r="J244" i="2" s="1"/>
  <c r="J245" i="2" s="1"/>
  <c r="J246" i="2" s="1"/>
  <c r="J247" i="2" s="1"/>
  <c r="J248" i="2" s="1"/>
  <c r="J249" i="2" s="1"/>
  <c r="J250" i="2" s="1"/>
  <c r="F251" i="2"/>
  <c r="I264" i="2"/>
  <c r="AG304" i="2"/>
  <c r="AI304" i="2"/>
  <c r="AH305" i="2"/>
  <c r="AG306" i="2"/>
  <c r="AI306" i="2"/>
  <c r="AJ393" i="2"/>
  <c r="H228" i="2"/>
  <c r="H229" i="2" s="1"/>
  <c r="H230" i="2" s="1"/>
  <c r="H231" i="2" s="1"/>
  <c r="H232" i="2" s="1"/>
  <c r="H233" i="2" s="1"/>
  <c r="H234" i="2" s="1"/>
  <c r="H235" i="2" s="1"/>
  <c r="H236" i="2" s="1"/>
  <c r="H237" i="2" s="1"/>
  <c r="H238" i="2" s="1"/>
  <c r="AI400" i="2" l="1"/>
  <c r="AJ391" i="2"/>
  <c r="AJ400" i="2" s="1"/>
  <c r="AI399" i="2"/>
  <c r="AJ390" i="2"/>
  <c r="AF307" i="2"/>
  <c r="K216" i="2"/>
  <c r="K217" i="2" s="1"/>
  <c r="K218" i="2" s="1"/>
  <c r="K219" i="2" s="1"/>
  <c r="K220" i="2" s="1"/>
  <c r="K221" i="2" s="1"/>
  <c r="K222" i="2" s="1"/>
  <c r="K223" i="2" s="1"/>
  <c r="K224" i="2" s="1"/>
  <c r="K225" i="2" s="1"/>
  <c r="K226" i="2" s="1"/>
  <c r="K227" i="2" s="1"/>
  <c r="N176" i="2"/>
  <c r="N183" i="2" s="1"/>
  <c r="N190" i="2" s="1"/>
  <c r="N169" i="2"/>
  <c r="AJ402" i="2"/>
  <c r="AK393" i="2"/>
  <c r="AI398" i="2"/>
  <c r="AJ389" i="2"/>
  <c r="AJ398" i="2" l="1"/>
  <c r="AK389" i="2"/>
  <c r="AK402" i="2"/>
  <c r="AL393" i="2"/>
  <c r="AL402" i="2" s="1"/>
  <c r="AG307" i="2"/>
  <c r="K228" i="2"/>
  <c r="K229" i="2" s="1"/>
  <c r="K230" i="2" s="1"/>
  <c r="K231" i="2" s="1"/>
  <c r="K232" i="2" s="1"/>
  <c r="K233" i="2" s="1"/>
  <c r="K234" i="2" s="1"/>
  <c r="K235" i="2" s="1"/>
  <c r="K236" i="2" s="1"/>
  <c r="K237" i="2" s="1"/>
  <c r="K238" i="2" s="1"/>
  <c r="K239" i="2" s="1"/>
  <c r="O176" i="2"/>
  <c r="O183" i="2" s="1"/>
  <c r="O190" i="2" s="1"/>
  <c r="O169" i="2"/>
  <c r="AJ399" i="2"/>
  <c r="AK390" i="2"/>
  <c r="AK399" i="2" s="1"/>
  <c r="K240" i="2" l="1"/>
  <c r="K241" i="2" s="1"/>
  <c r="K242" i="2" s="1"/>
  <c r="K243" i="2" s="1"/>
  <c r="K244" i="2" s="1"/>
  <c r="K245" i="2" s="1"/>
  <c r="K246" i="2" s="1"/>
  <c r="K247" i="2" s="1"/>
  <c r="K248" i="2" s="1"/>
  <c r="K249" i="2" s="1"/>
  <c r="K250" i="2" s="1"/>
  <c r="K251" i="2" s="1"/>
  <c r="AH307" i="2"/>
  <c r="P176" i="2"/>
  <c r="P183" i="2" s="1"/>
  <c r="P190" i="2" s="1"/>
  <c r="P169" i="2"/>
  <c r="AK398" i="2"/>
  <c r="AL389" i="2"/>
  <c r="AL398" i="2" s="1"/>
  <c r="AI307" i="2" l="1"/>
  <c r="K264" i="2"/>
  <c r="Q176" i="2"/>
  <c r="Q183" i="2" s="1"/>
  <c r="Q190" i="2" s="1"/>
  <c r="Q169" i="2"/>
</calcChain>
</file>

<file path=xl/sharedStrings.xml><?xml version="1.0" encoding="utf-8"?>
<sst xmlns="http://schemas.openxmlformats.org/spreadsheetml/2006/main" count="1026" uniqueCount="685">
  <si>
    <t>HOME PRICE EXPECTATIONS SURVEY RESULTS:  Third Quarter 2013</t>
  </si>
  <si>
    <r>
      <t xml:space="preserve">Estimated Home Price Performance  </t>
    </r>
    <r>
      <rPr>
        <b/>
        <sz val="10"/>
        <color indexed="9"/>
        <rFont val="Calibri"/>
        <family val="2"/>
      </rPr>
      <t>(Q4/Q4)</t>
    </r>
  </si>
  <si>
    <t>Cumulative</t>
  </si>
  <si>
    <t>Panelist</t>
  </si>
  <si>
    <t>Title</t>
  </si>
  <si>
    <t>Affiliation</t>
  </si>
  <si>
    <t>Response Date</t>
  </si>
  <si>
    <t>Esmael Adibi</t>
  </si>
  <si>
    <t>Director</t>
  </si>
  <si>
    <t>Chapman University</t>
  </si>
  <si>
    <t>Scott Anderson</t>
  </si>
  <si>
    <t>Chief Economist</t>
  </si>
  <si>
    <t>Bank Of The West</t>
  </si>
  <si>
    <t>Dean Baker</t>
  </si>
  <si>
    <t>Co-Director</t>
  </si>
  <si>
    <t>Center for Economic &amp; Policy Research</t>
  </si>
  <si>
    <t>Paul Ballew</t>
  </si>
  <si>
    <t>Chief Data and Analytic Officer</t>
  </si>
  <si>
    <t>Dun &amp; Bradstreet, Inc.</t>
  </si>
  <si>
    <t>Bob Baur</t>
  </si>
  <si>
    <t>Chief Global Economist</t>
  </si>
  <si>
    <t>Principal Global Investors</t>
  </si>
  <si>
    <t>Nariman Behravesh</t>
  </si>
  <si>
    <t>IHS Global Insight</t>
  </si>
  <si>
    <t>Doug Bendt</t>
  </si>
  <si>
    <t>Director, MBS Research</t>
  </si>
  <si>
    <t>Deutsche Bank</t>
  </si>
  <si>
    <t>David Berson</t>
  </si>
  <si>
    <t xml:space="preserve">Chief Economist </t>
  </si>
  <si>
    <t>Nationwide Insurance</t>
  </si>
  <si>
    <t>Vijay Bhasin</t>
  </si>
  <si>
    <t>Chief Risk Officer</t>
  </si>
  <si>
    <t>Essent U.S. Holdings</t>
  </si>
  <si>
    <t>Teunis Brosens</t>
  </si>
  <si>
    <t>Economist</t>
  </si>
  <si>
    <t>ING Financial Markets</t>
  </si>
  <si>
    <t>John Brynjolfsson</t>
  </si>
  <si>
    <t>Chief Investment Officer</t>
  </si>
  <si>
    <t>Armored Wolf, LLC</t>
  </si>
  <si>
    <t>Michael Carliner</t>
  </si>
  <si>
    <t>Housing Economist</t>
  </si>
  <si>
    <t>Independent Consultant</t>
  </si>
  <si>
    <t>Maryann Carroll</t>
  </si>
  <si>
    <t>Director, U.S. Macroanalysis</t>
  </si>
  <si>
    <t>Wellington Management Company</t>
  </si>
  <si>
    <t>Joseph Carson</t>
  </si>
  <si>
    <t>Alliance Bernstein</t>
  </si>
  <si>
    <t>Bill Cheney</t>
  </si>
  <si>
    <t>John Hancock Financial</t>
  </si>
  <si>
    <t>Christine Chmura / Xiaobing Shuai</t>
  </si>
  <si>
    <t>Chief Economist / Senior Economist</t>
  </si>
  <si>
    <t>Chmura Economics &amp; Analytics</t>
  </si>
  <si>
    <t>Mike Cosgrove</t>
  </si>
  <si>
    <t>Principal</t>
  </si>
  <si>
    <t>The Econoclast</t>
  </si>
  <si>
    <t>Amy Crews Cutts</t>
  </si>
  <si>
    <t>Equifax</t>
  </si>
  <si>
    <t>Richard DeKaser</t>
  </si>
  <si>
    <t>Corporate Economist</t>
  </si>
  <si>
    <t>Wells Fargo Corporation</t>
  </si>
  <si>
    <t>Rajeev Dhawan</t>
  </si>
  <si>
    <t>Director, Economic Forecasting Center</t>
  </si>
  <si>
    <t>Georgia State University</t>
  </si>
  <si>
    <t>Paul Diggle</t>
  </si>
  <si>
    <t>Property Economist</t>
  </si>
  <si>
    <t>Capital Economics Ltd</t>
  </si>
  <si>
    <t>John Dolan</t>
  </si>
  <si>
    <t>President</t>
  </si>
  <si>
    <t>Second Order Strategies, Inc.</t>
  </si>
  <si>
    <t>David Downs</t>
  </si>
  <si>
    <t>Real Estate Finance Professor</t>
  </si>
  <si>
    <t>Virginia Commonwealth University</t>
  </si>
  <si>
    <t>Doug Duncan</t>
  </si>
  <si>
    <t>Fannie Mae</t>
  </si>
  <si>
    <t>Neil Dutta</t>
  </si>
  <si>
    <t>Head of U.S. Economics</t>
  </si>
  <si>
    <t>Renaissance Macro Research</t>
  </si>
  <si>
    <t>Robert Dye</t>
  </si>
  <si>
    <t>Comerica Bank</t>
  </si>
  <si>
    <t>Michael Englund</t>
  </si>
  <si>
    <t>Action Economics LLC</t>
  </si>
  <si>
    <t>Craig Evers</t>
  </si>
  <si>
    <t>Brevan Howard</t>
  </si>
  <si>
    <t>Christy Fields</t>
  </si>
  <si>
    <t>Director, Real Estate Consulting</t>
  </si>
  <si>
    <t>Pension Consulting Alliance, Inc.</t>
  </si>
  <si>
    <t>Maria Fiorini Ramirez</t>
  </si>
  <si>
    <t>Chief Executive Officer</t>
  </si>
  <si>
    <t>MFR, Inc.</t>
  </si>
  <si>
    <t>Larry Foley</t>
  </si>
  <si>
    <t>Bronson Point Partners</t>
  </si>
  <si>
    <t>Carlos Garriga</t>
  </si>
  <si>
    <t>Senior Economist</t>
  </si>
  <si>
    <t>Federal Reserve Bank of St. Louis</t>
  </si>
  <si>
    <t>Timothy Ghriskey</t>
  </si>
  <si>
    <t>Solaris Asset Management LLC</t>
  </si>
  <si>
    <t>Jason Gold</t>
  </si>
  <si>
    <t>Senior Fellow, Housing and Financial Services Policy</t>
  </si>
  <si>
    <t>Progressive Policy Institute</t>
  </si>
  <si>
    <t>Dan Greenhaus</t>
  </si>
  <si>
    <t>Chief Global Strategist</t>
  </si>
  <si>
    <t>BTIG LLC</t>
  </si>
  <si>
    <t>Marc Halle</t>
  </si>
  <si>
    <t>Managing Director, Portfolio Manager</t>
  </si>
  <si>
    <t>Prudential Real Estate Investors</t>
  </si>
  <si>
    <t>Bill Hampel</t>
  </si>
  <si>
    <t>Credit Union National Association</t>
  </si>
  <si>
    <t>Mark Hanson</t>
  </si>
  <si>
    <t>Founder</t>
  </si>
  <si>
    <t>Hanson Advisors</t>
  </si>
  <si>
    <t>Maury Harris</t>
  </si>
  <si>
    <t>UBS Securities</t>
  </si>
  <si>
    <t>Richard Hastings</t>
  </si>
  <si>
    <t>Macro Strategist</t>
  </si>
  <si>
    <t>Global Hunter Securities, LLC</t>
  </si>
  <si>
    <t>Jan Hatzius</t>
  </si>
  <si>
    <t>Chief US Economist</t>
  </si>
  <si>
    <t>Goldman Sachs</t>
  </si>
  <si>
    <t>Donald Haurin</t>
  </si>
  <si>
    <t>Professor of Economics, Finance, and Public Policy</t>
  </si>
  <si>
    <t>Ohio State University</t>
  </si>
  <si>
    <t>Andrea Heuson</t>
  </si>
  <si>
    <t>Professor of Finance</t>
  </si>
  <si>
    <t>University of Miami</t>
  </si>
  <si>
    <t>Stuart Hoffman</t>
  </si>
  <si>
    <t>The PNC Financial Services Group</t>
  </si>
  <si>
    <t>Derek Holt</t>
  </si>
  <si>
    <t>Vice President</t>
  </si>
  <si>
    <t>Scotia Capital Economics</t>
  </si>
  <si>
    <t>Douglas Holtz-Eakin</t>
  </si>
  <si>
    <t>American Action Forum</t>
  </si>
  <si>
    <t>William Hummer</t>
  </si>
  <si>
    <t>Wayne Hummer Investments LLC</t>
  </si>
  <si>
    <t>Stan Humphries / Svenja Gudell</t>
  </si>
  <si>
    <t>Zillow</t>
  </si>
  <si>
    <t>Brad Hunter</t>
  </si>
  <si>
    <t>Metrostudy</t>
  </si>
  <si>
    <t>Parul Jain</t>
  </si>
  <si>
    <t>Chief Investment Strategist</t>
  </si>
  <si>
    <t>MacroFin Analytics LLC</t>
  </si>
  <si>
    <t>Nathaniel Karp</t>
  </si>
  <si>
    <t>Chief U.S. Economist</t>
  </si>
  <si>
    <t>BBVA Research</t>
  </si>
  <si>
    <t>Jim Kleckley</t>
  </si>
  <si>
    <t>Director, Bureau of Business Research</t>
  </si>
  <si>
    <t>East Carolina University</t>
  </si>
  <si>
    <t>Jack Kleinhenz</t>
  </si>
  <si>
    <t>Kleinhenz &amp; Associates, Inc.</t>
  </si>
  <si>
    <t>Thomas Lawler</t>
  </si>
  <si>
    <t>Lawler Economic &amp; Housing Outlook</t>
  </si>
  <si>
    <t>Michael Lea</t>
  </si>
  <si>
    <t>Director, McMillin Center for Real Estate</t>
  </si>
  <si>
    <t>San Diego State University</t>
  </si>
  <si>
    <t>Guy LeBas</t>
  </si>
  <si>
    <t>Chief Fixed Income Strategist</t>
  </si>
  <si>
    <t>Janney Montgomery Scott LLC</t>
  </si>
  <si>
    <t>Peter Linneman</t>
  </si>
  <si>
    <t>Founder and CEO</t>
  </si>
  <si>
    <t>American Land Fund</t>
  </si>
  <si>
    <t>Kevin Logan</t>
  </si>
  <si>
    <t>HSBC</t>
  </si>
  <si>
    <t>Dean Maki</t>
  </si>
  <si>
    <t>Barclays Capital</t>
  </si>
  <si>
    <t>Aneta Markowska</t>
  </si>
  <si>
    <t>Senior U.S. Economist</t>
  </si>
  <si>
    <t>Societe Generale</t>
  </si>
  <si>
    <t>Chris Mayer</t>
  </si>
  <si>
    <t>Sr Vice Dean, Paul Milstein Professor of Real Estate</t>
  </si>
  <si>
    <t>Columbia Business School</t>
  </si>
  <si>
    <t>Bruce McCain</t>
  </si>
  <si>
    <t>KeyBank</t>
  </si>
  <si>
    <t>John McIlwain</t>
  </si>
  <si>
    <t>Sr Res Fellow, J. Ronald Terwilliger Chair for Housing</t>
  </si>
  <si>
    <t>Urban Land Institute</t>
  </si>
  <si>
    <t>James Meil</t>
  </si>
  <si>
    <t>Eaton Corporation</t>
  </si>
  <si>
    <t>Robert Mellman</t>
  </si>
  <si>
    <t>Managing Director, US Economic Research</t>
  </si>
  <si>
    <t>J.P. Morgan Chase</t>
  </si>
  <si>
    <t>Michelle Meyer / Ethan Harris</t>
  </si>
  <si>
    <t>Senior U.S. Economist / Head of North America Economics</t>
  </si>
  <si>
    <t>B of A Merrill Lynch Global Research</t>
  </si>
  <si>
    <t>Michael Moran</t>
  </si>
  <si>
    <t>Daiwa Capital Markets</t>
  </si>
  <si>
    <t>Peter Morici</t>
  </si>
  <si>
    <t>Professor, Robert H. Smith School of Business</t>
  </si>
  <si>
    <t>University of Maryland</t>
  </si>
  <si>
    <t>Mark Nielson</t>
  </si>
  <si>
    <t>MacroEcon Global Advisors</t>
  </si>
  <si>
    <t>Frank Nothaft</t>
  </si>
  <si>
    <t>Freddie Mac</t>
  </si>
  <si>
    <t>Jim O'Sullivan</t>
  </si>
  <si>
    <t>High Frequency Economics</t>
  </si>
  <si>
    <t>Gary Painter</t>
  </si>
  <si>
    <t>Director of Research, Lusk Center for Real Estate</t>
  </si>
  <si>
    <t>University of Southern California</t>
  </si>
  <si>
    <t>Ethan Penner</t>
  </si>
  <si>
    <t>Managing Partner</t>
  </si>
  <si>
    <t>Monday Real Estate Partners</t>
  </si>
  <si>
    <t>Michael Pento</t>
  </si>
  <si>
    <t>Pento Portfolio Strategies LLC</t>
  </si>
  <si>
    <t>Nicholas Perna</t>
  </si>
  <si>
    <t>Perna Associates</t>
  </si>
  <si>
    <t>Edward Pierzak</t>
  </si>
  <si>
    <t>Managing Director, Global Real Estate Strategy and Research</t>
  </si>
  <si>
    <t>TIAA-CREF</t>
  </si>
  <si>
    <t>Edward Pinto</t>
  </si>
  <si>
    <t>Resident Fellow</t>
  </si>
  <si>
    <t>American Enterprise Institute</t>
  </si>
  <si>
    <t>Douglas Poutasse</t>
  </si>
  <si>
    <t>Head of Strategy and Research</t>
  </si>
  <si>
    <t xml:space="preserve">Bentall Kennedy </t>
  </si>
  <si>
    <t>Lynn Reaser</t>
  </si>
  <si>
    <t>Point Loma Nazarene University</t>
  </si>
  <si>
    <t>Mark Riedy</t>
  </si>
  <si>
    <t>Executive Director</t>
  </si>
  <si>
    <t>University of San Diego Burnham-Moores Ctr for Real Estate</t>
  </si>
  <si>
    <t>Don Rissmiller</t>
  </si>
  <si>
    <t>Strategas Research Partners LLC</t>
  </si>
  <si>
    <t>Barry Ritholtz</t>
  </si>
  <si>
    <t>CEO</t>
  </si>
  <si>
    <t>FusionIQ</t>
  </si>
  <si>
    <t>Kenneth Rosen</t>
  </si>
  <si>
    <t>Chairman</t>
  </si>
  <si>
    <t>Rosen Consulting Group</t>
  </si>
  <si>
    <t>Chris Rupkey</t>
  </si>
  <si>
    <t>Chief Financial Economist</t>
  </si>
  <si>
    <t>Bank of Tokyo-Mitsubishi UFJ</t>
  </si>
  <si>
    <t>John Ryding / Conrad DeQuadros</t>
  </si>
  <si>
    <t>RDQ Economics</t>
  </si>
  <si>
    <t>Anthony Sanders</t>
  </si>
  <si>
    <t>Professor of Real Estate Finance</t>
  </si>
  <si>
    <t>George Mason University</t>
  </si>
  <si>
    <t>Rick Sharga</t>
  </si>
  <si>
    <t>Executive Vice President</t>
  </si>
  <si>
    <t>Auction.com</t>
  </si>
  <si>
    <t>Gary Shilling</t>
  </si>
  <si>
    <t>A. Gary Shilling &amp; Co.</t>
  </si>
  <si>
    <t>John Silvia</t>
  </si>
  <si>
    <t>Wells Fargo</t>
  </si>
  <si>
    <t>Allen Sinai</t>
  </si>
  <si>
    <t xml:space="preserve">President, CEO, Chief Global Economist &amp; Strategist </t>
  </si>
  <si>
    <t>Decision Economics</t>
  </si>
  <si>
    <t>James Smith</t>
  </si>
  <si>
    <t>Parsec Financial Management</t>
  </si>
  <si>
    <t>Sean Snaith</t>
  </si>
  <si>
    <t>Director, Institute for Economic Competitiveness</t>
  </si>
  <si>
    <t>University of Central Florida</t>
  </si>
  <si>
    <t>Komal Sri-Kumar</t>
  </si>
  <si>
    <t>Sri-Kumar Global Strategies, Inc. </t>
  </si>
  <si>
    <t>Stephen Stanley</t>
  </si>
  <si>
    <t>Pierpont Securities</t>
  </si>
  <si>
    <t>Susan Sterne</t>
  </si>
  <si>
    <t>Economic Analysis Associates, Inc.</t>
  </si>
  <si>
    <t>Rob Stevenson</t>
  </si>
  <si>
    <t>Managing Director</t>
  </si>
  <si>
    <t xml:space="preserve">Macquarie Securities </t>
  </si>
  <si>
    <t>Thomas Swift</t>
  </si>
  <si>
    <t>American Chemistry Council</t>
  </si>
  <si>
    <t>Diane Swonk / Adolfo Laurenti</t>
  </si>
  <si>
    <t>Chief Economist / Deputy Chief Economist</t>
  </si>
  <si>
    <t>Mesirow Financial</t>
  </si>
  <si>
    <t>Grant Thrall</t>
  </si>
  <si>
    <t>American Real Estate Society</t>
  </si>
  <si>
    <t>Susan Wachter</t>
  </si>
  <si>
    <t>Professor of Real Estate, Finance, City &amp; Regional Planning</t>
  </si>
  <si>
    <t>Wharton - University of Pennsylvania</t>
  </si>
  <si>
    <t>Bill Watkins</t>
  </si>
  <si>
    <t xml:space="preserve">Exec Director, Economic Forecasting and Research Center </t>
  </si>
  <si>
    <t>California Lutheran University</t>
  </si>
  <si>
    <t xml:space="preserve">Yikai Wang </t>
  </si>
  <si>
    <t>AIG Global Economics</t>
  </si>
  <si>
    <t>Brian Wesbury / Robert Stein</t>
  </si>
  <si>
    <t>First Trust Advisors</t>
  </si>
  <si>
    <t>Ingo Winzer</t>
  </si>
  <si>
    <t>Local Market Monitor</t>
  </si>
  <si>
    <t>David Wyss</t>
  </si>
  <si>
    <t>Brown University</t>
  </si>
  <si>
    <t>Mark Zandi / Celia Chen</t>
  </si>
  <si>
    <t>Chief Economist / Senior Director</t>
  </si>
  <si>
    <t>Moody's Analytics</t>
  </si>
  <si>
    <t>Mean</t>
  </si>
  <si>
    <t>Third Quarter 2013 Survey Summary:</t>
  </si>
  <si>
    <t xml:space="preserve">  Median</t>
  </si>
  <si>
    <t xml:space="preserve">  High</t>
  </si>
  <si>
    <t xml:space="preserve">  Low</t>
  </si>
  <si>
    <t>Standard Dev</t>
  </si>
  <si>
    <t>All survey data based upon expected performance of U.S. home prices as measured by the U.S. Zillow Home Value Index.   The non-cumulative annual data is expressed on a Q4-over-preceding Q4 basis.</t>
  </si>
  <si>
    <t>* Some panelists requested that their specific responses be held in confidence.  These appear as blank in the table above.  However, confidential responses are incorporated into the summary statistics.</t>
  </si>
  <si>
    <t>The information in this report was collected from third parties and compiled by Pulsenomics LLC.  Neither the sponsor of this survey (Zillow, Inc.) nor its producer (Pulsenomics LLC) makes any representations as to the accuracy or completeness of the information contained herein, and neither party has any obligation to update, modify or amend this report or to otherwise notify a recipient thereof in the event that any forecast or estimate set forth herein changes or subsequently becomes inaccurate. This report is provided for informational purposes only. It is not an offer or a solicitation of an offer to buy or sell any financial instruments.  If this report is reproduced, distributed or published by any third party for any purpose, "Zillow, Inc. and Pulsenomics LLC" must be noted as the source within any such third party reproduction or publication.</t>
  </si>
  <si>
    <r>
      <t xml:space="preserve">     U.S. Zillow Home Value Index  </t>
    </r>
    <r>
      <rPr>
        <sz val="10"/>
        <color theme="1"/>
        <rFont val="Calibri"/>
        <family val="2"/>
      </rPr>
      <t>(All Homes)</t>
    </r>
  </si>
  <si>
    <t>Publication Date:</t>
  </si>
  <si>
    <r>
      <t xml:space="preserve">Mean of Panelists' Expectations </t>
    </r>
    <r>
      <rPr>
        <u/>
        <sz val="9"/>
        <color theme="1"/>
        <rFont val="Calibri"/>
        <family val="2"/>
        <scheme val="minor"/>
      </rPr>
      <t>(Extrapolated ZHVI values)</t>
    </r>
  </si>
  <si>
    <t>Data Through:</t>
  </si>
  <si>
    <r>
      <t xml:space="preserve">Most </t>
    </r>
    <r>
      <rPr>
        <b/>
        <sz val="11"/>
        <color rgb="FF339933"/>
        <rFont val="Calibri"/>
        <family val="2"/>
        <scheme val="minor"/>
      </rPr>
      <t>Optimistic</t>
    </r>
    <r>
      <rPr>
        <b/>
        <sz val="11"/>
        <color theme="1"/>
        <rFont val="Calibri"/>
        <family val="2"/>
        <scheme val="minor"/>
      </rPr>
      <t xml:space="preserve"> Quartile</t>
    </r>
  </si>
  <si>
    <r>
      <t xml:space="preserve">Most </t>
    </r>
    <r>
      <rPr>
        <b/>
        <sz val="11"/>
        <color rgb="FFC00000"/>
        <rFont val="Calibri"/>
        <family val="2"/>
        <scheme val="minor"/>
      </rPr>
      <t>Pessimistic</t>
    </r>
    <r>
      <rPr>
        <b/>
        <sz val="11"/>
        <color theme="1"/>
        <rFont val="Calibri"/>
        <family val="2"/>
        <scheme val="minor"/>
      </rPr>
      <t xml:space="preserve"> Quartile</t>
    </r>
  </si>
  <si>
    <t>Pre-Bubble Trend</t>
  </si>
  <si>
    <t>(Avg Ann Growth Rate, 1987-1999)*</t>
  </si>
  <si>
    <t>Date</t>
  </si>
  <si>
    <t>ZHVI</t>
  </si>
  <si>
    <t>MoM%Ch</t>
  </si>
  <si>
    <t>QoQ%Ch</t>
  </si>
  <si>
    <t>YoY%Ch</t>
  </si>
  <si>
    <t>YTD%Ch</t>
  </si>
  <si>
    <t>All</t>
  </si>
  <si>
    <t>*S&amp;P/CS US National HPI (NSA)</t>
  </si>
  <si>
    <t>1997-07</t>
  </si>
  <si>
    <t>n/a</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</si>
  <si>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</si>
  <si>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</si>
  <si>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</si>
  <si>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</si>
  <si>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</si>
  <si>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</si>
  <si>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</si>
  <si>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</si>
  <si>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</si>
  <si>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</si>
  <si>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</si>
  <si>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</si>
  <si>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</si>
  <si>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</si>
  <si>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</si>
  <si>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</si>
  <si>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</si>
  <si>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</si>
  <si>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</si>
  <si>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</si>
  <si>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</si>
  <si>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</si>
  <si>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</si>
  <si>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</si>
  <si>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</si>
  <si>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</si>
  <si>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</si>
  <si>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</si>
  <si>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</si>
  <si>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</si>
  <si>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</si>
  <si>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</si>
  <si>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</si>
  <si>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</si>
  <si>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</si>
  <si>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</si>
  <si>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</si>
  <si>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</si>
  <si>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</si>
  <si>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</si>
  <si>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</si>
  <si>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</si>
  <si>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</si>
  <si>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</si>
  <si>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</si>
  <si>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</si>
  <si>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</si>
  <si>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</si>
  <si>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</si>
  <si>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</si>
  <si>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</si>
  <si>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</si>
  <si>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</si>
  <si>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</si>
  <si>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</si>
  <si>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</si>
  <si>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</si>
  <si>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</si>
  <si>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</si>
  <si>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</si>
  <si>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</si>
  <si>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</si>
  <si>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</si>
  <si>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</si>
  <si>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</si>
  <si>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</si>
  <si>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</si>
  <si>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</si>
  <si>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</si>
  <si>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</si>
  <si>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</si>
  <si>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</si>
  <si>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</si>
  <si>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</si>
  <si>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</si>
  <si>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</si>
  <si>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</si>
  <si>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</si>
  <si>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</si>
  <si>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</si>
  <si>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</si>
  <si>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</si>
  <si>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</si>
  <si>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</si>
  <si>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</si>
  <si>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</si>
  <si>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</si>
  <si>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</si>
  <si>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</si>
  <si>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</si>
  <si>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</si>
  <si>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</si>
  <si>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</si>
  <si>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</si>
  <si>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</si>
  <si>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</si>
  <si>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</si>
  <si>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</si>
  <si>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</si>
  <si>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</si>
  <si>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</si>
  <si>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</si>
  <si>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</si>
  <si>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</si>
  <si>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</si>
  <si>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</si>
  <si>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</si>
  <si>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</si>
  <si>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</si>
  <si>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</si>
  <si>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</si>
  <si>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</si>
  <si>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</si>
  <si>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</si>
  <si>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</si>
  <si>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</si>
  <si>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</si>
  <si>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</si>
  <si>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</si>
  <si>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</si>
  <si>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</si>
  <si>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</si>
  <si>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</si>
  <si>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</si>
  <si>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</si>
  <si>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</si>
  <si>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</si>
  <si>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</si>
  <si>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</si>
  <si>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</si>
  <si>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</si>
  <si>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</si>
  <si>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</si>
  <si>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</si>
  <si>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</si>
  <si>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</si>
  <si>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</si>
  <si>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</si>
  <si>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</si>
  <si>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</si>
  <si>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</si>
  <si>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</si>
  <si>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</si>
  <si>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</si>
  <si>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</si>
  <si>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</si>
  <si>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</si>
  <si>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</si>
  <si>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</si>
  <si>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</si>
  <si>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</si>
  <si>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</si>
  <si>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</si>
  <si>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</si>
  <si>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</si>
  <si>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</si>
  <si>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</si>
  <si>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</si>
  <si>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 xml:space="preserve"> Implied Index Levels ($000s), end of Q4 of each year</t>
  </si>
  <si>
    <t>Jul thru Dec 2013</t>
  </si>
  <si>
    <t>Implied Mean Price Change Expectation</t>
  </si>
  <si>
    <t>2010-10</t>
  </si>
  <si>
    <t>Expectations:</t>
  </si>
  <si>
    <t>2010-11</t>
  </si>
  <si>
    <t>2010-12</t>
  </si>
  <si>
    <t>Most Optimistic Qrtl</t>
  </si>
  <si>
    <t>2011-01</t>
  </si>
  <si>
    <t>Most Pessimistic Qrtl</t>
  </si>
  <si>
    <t>2011-02</t>
  </si>
  <si>
    <t>Pre-Bubble</t>
  </si>
  <si>
    <t>2011-03</t>
  </si>
  <si>
    <t>2011-04</t>
  </si>
  <si>
    <t xml:space="preserve"> Cumulative Expected Growth Rates By Year</t>
  </si>
  <si>
    <t>2011-05</t>
  </si>
  <si>
    <t>2011-06</t>
  </si>
  <si>
    <t>2011-07</t>
  </si>
  <si>
    <t>2011-08</t>
  </si>
  <si>
    <t>2011-09</t>
  </si>
  <si>
    <t>2011-10</t>
  </si>
  <si>
    <t>2011-11</t>
  </si>
  <si>
    <t xml:space="preserve"> Implied Housing Market Cap At Year-End (Trillions)</t>
  </si>
  <si>
    <t>2011-12</t>
  </si>
  <si>
    <t>2012-01</t>
  </si>
  <si>
    <t>2012-02</t>
  </si>
  <si>
    <t>2012-03</t>
  </si>
  <si>
    <t>Trillion</t>
  </si>
  <si>
    <t>2012-04</t>
  </si>
  <si>
    <t>U.S. Housing Market Cap (a/o Q4 2012)</t>
  </si>
  <si>
    <t>2012-05</t>
  </si>
  <si>
    <t>Federal Reserve Flow of Funds Report (March 7, 2013)</t>
  </si>
  <si>
    <t>2012-06</t>
  </si>
  <si>
    <t xml:space="preserve"> Implied Cumulative Change in Housing Market Cap, By Year (Trillions)</t>
  </si>
  <si>
    <t>Schedule B.100, Balance Sheet of Households and Nonprofit Organizations</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</si>
  <si>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</si>
  <si>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</si>
  <si>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</si>
  <si>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</si>
  <si>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</si>
  <si>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</si>
  <si>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</si>
  <si>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</si>
  <si>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</si>
  <si>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</si>
  <si>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</si>
  <si>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</si>
  <si>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</si>
  <si>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</si>
  <si>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</si>
  <si>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</si>
  <si>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</si>
  <si>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</si>
  <si>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</si>
  <si>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</si>
  <si>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</si>
  <si>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</si>
  <si>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</si>
  <si>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</si>
  <si>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</si>
  <si>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</si>
  <si>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</si>
  <si>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</si>
  <si>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</si>
  <si>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</si>
  <si>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</si>
  <si>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</si>
  <si>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</si>
  <si>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</si>
  <si>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</si>
  <si>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</si>
  <si>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</si>
  <si>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</si>
  <si>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</si>
  <si>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</si>
  <si>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</si>
  <si>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</si>
  <si>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</si>
  <si>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</si>
  <si>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</si>
  <si>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Avg Ann Rates</t>
  </si>
  <si>
    <t>2016-04</t>
  </si>
  <si>
    <t>Bar Chart Data</t>
  </si>
  <si>
    <t>2016-05</t>
  </si>
  <si>
    <t>Pre-Bubble, Q1 1987 - Q4 1999  (13 yrs)</t>
  </si>
  <si>
    <t>2016-06</t>
  </si>
  <si>
    <t>Bubble, Jan 2000 - May 2007  (7 yrs, 5 mos)</t>
  </si>
  <si>
    <t>2016-07</t>
  </si>
  <si>
    <t>Bust, Jun 2007 - Oct 2011 (4 yrs, 5 mos)</t>
  </si>
  <si>
    <t>2016-08</t>
  </si>
  <si>
    <t>Recovery to Date, Nov 2011 - Jun 2013 (20 mos)</t>
  </si>
  <si>
    <t>2016-09</t>
  </si>
  <si>
    <t>Mean Expectations (All), Jan 2013 - Dec 2017 (5yrs)</t>
  </si>
  <si>
    <t>2016-10</t>
  </si>
  <si>
    <t>Mean Expectations (Optimistic), Jan 2013 - Dec 2017 (5yrs)</t>
  </si>
  <si>
    <t>2016-11</t>
  </si>
  <si>
    <t>Mean Expectations (Pessimistic), Jan 2013 - Dec 2017 (5yrs)</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</si>
  <si>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</si>
  <si>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</si>
  <si>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</si>
  <si>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</si>
  <si>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</si>
  <si>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</si>
  <si>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</si>
  <si>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</si>
  <si>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</si>
  <si>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</si>
  <si>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</si>
  <si>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</si>
  <si>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</si>
  <si>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</si>
  <si>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</si>
  <si>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</si>
  <si>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</si>
  <si>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</si>
  <si>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</si>
  <si>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</si>
  <si>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</si>
  <si>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</si>
  <si>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</si>
  <si>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</si>
  <si>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</si>
  <si>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Average Annual Growth Rates Over Five-Year Forward Period</t>
  </si>
  <si>
    <t>Based on Mean Cumulative 5-Year Projected HPA% from Home Price Expectations Survey</t>
  </si>
  <si>
    <t>Cumulative Projected HPA, Q4 2017/Q4 2012</t>
  </si>
  <si>
    <t>Home Price Expectations Survey Editions</t>
  </si>
  <si>
    <t>Line Chart Data</t>
  </si>
  <si>
    <t>Q1*</t>
  </si>
  <si>
    <t>Q2</t>
  </si>
  <si>
    <t>Q3</t>
  </si>
  <si>
    <t>Q4</t>
  </si>
  <si>
    <t>Q1</t>
  </si>
  <si>
    <t>All Panelists (Mean)</t>
  </si>
  <si>
    <t>Optimists (Mean)</t>
  </si>
  <si>
    <t>Pessimists (Mean)</t>
  </si>
  <si>
    <t>Reference Data**</t>
  </si>
  <si>
    <t>Actual Avg Annual Growth Rate, Pre-Bubble (1987-1999)</t>
  </si>
  <si>
    <t>Cumulative 5 Yr HPA% - Most Optimistic Quartile of Panelists</t>
  </si>
  <si>
    <t>Cumulative 5 Yr HPA% - Most Pessimistic Quartile of Panelists</t>
  </si>
  <si>
    <t>Cumulative 5 Yr HPA% - All Panelists</t>
  </si>
  <si>
    <t>The "Optimists" figures are the mean of expectations  among the most optimistic quartile of survey panelists, and the "Pessimists" figures are the mean expectations  among the most pessimistic quartile of survey panelists; quartiles are  based on the panelists' expected cumulative  home price change through the five-year forward period inclusive of the calendar year in which  the surveys were conducted.</t>
  </si>
  <si>
    <t xml:space="preserve">*The Q1 2010 figures are from the May 2010 edition of the survey, which was conducted during a timeframe when the then latest available benchmark HPI data was a/o the preceding fourth quarter, the same reference data that would have been accessible by the panelists had the survey been conducted in March 2010. </t>
  </si>
  <si>
    <t xml:space="preserve">**The "pre-bubble" average annual growth rate  and panelist expecations  prior to 2013 are based on S&amp;P/Case-Shiller U.S. National HPI (Single-family, NSA).  Panelist expectations  are based on the U.S. Zillow Home Value Index (All Properties) starting in 2013.    
</t>
  </si>
  <si>
    <t>Projected Cumulative Value % Changes vs. Year-end 2012, By Year</t>
  </si>
  <si>
    <t>Scenarios Line Chart Data</t>
  </si>
  <si>
    <t>2012</t>
  </si>
  <si>
    <t>2013</t>
  </si>
  <si>
    <t>2014</t>
  </si>
  <si>
    <t>2015</t>
  </si>
  <si>
    <t>2016</t>
  </si>
  <si>
    <t>2017</t>
  </si>
  <si>
    <t>2018</t>
  </si>
  <si>
    <t xml:space="preserve">The "pre-bubble" average annual growth rate is based on S&amp;P/Case-Shiller U.S. National HPI (Single-family, NSA).  Panelist expectations  are based on the U.S. Zillow Home Value Index (All Properties).  
</t>
  </si>
  <si>
    <t>Projected 1-Year % Price Changes Over Time, By Survey Edition</t>
  </si>
  <si>
    <t>Mean of All Panelists' Expectations</t>
  </si>
  <si>
    <t>Clustered Bar Chart Data</t>
  </si>
  <si>
    <t>As projected 3 Years Ago*</t>
  </si>
  <si>
    <t>As projected 2 Years Ago</t>
  </si>
  <si>
    <t>As projected 1 Year Ago</t>
  </si>
  <si>
    <t>As projected 1 Quarter Ago</t>
  </si>
  <si>
    <t>As projected now (Q3 2013)</t>
  </si>
  <si>
    <t xml:space="preserve">Since panelist expectations data is limited to a five-year horizon at the time each survey is conducted, the amount of data available to display for certain years within this chart is dependent on survey vintage (e.g., in Q1 2010, panelists provided expectations for each year for the five-year horizon ending Q4 2014).  </t>
  </si>
  <si>
    <t>Cumulative Expectations Curves By Survey Edition Data Table</t>
  </si>
  <si>
    <t>MEAN Q4/Q4 HPA EXPECTATIONS</t>
  </si>
  <si>
    <t>Current Survey (Q3 2013)</t>
  </si>
  <si>
    <t>Previous Survey (Q2 2013)</t>
  </si>
  <si>
    <t>1 Year Ago</t>
  </si>
  <si>
    <t>2 Years Ago</t>
  </si>
  <si>
    <t>3 Years Ago</t>
  </si>
  <si>
    <t>Q4 2012 SPOT INDEX LEVELS</t>
  </si>
  <si>
    <t>SPCS, a/o Feb 2013</t>
  </si>
  <si>
    <t>MEAN IMPLIED EXPECTED Q4 INDEX LEVELS</t>
  </si>
  <si>
    <t>USZHVI, a/o Jun 2013</t>
  </si>
  <si>
    <t>MEAN CUMULATIVE HPA EXPECTATIONS</t>
  </si>
  <si>
    <t>Actual Avg Ann Growth Rate, Pre-Bubble (1987-1999)</t>
  </si>
  <si>
    <t xml:space="preserve">Expected Home Price Changes, By Survey Month </t>
  </si>
  <si>
    <t>Year-over-Year*</t>
  </si>
  <si>
    <t>Cumulative**</t>
  </si>
  <si>
    <t>2010 Surveys</t>
  </si>
  <si>
    <t>2011 Surveys</t>
  </si>
  <si>
    <t>2012 Surveys</t>
  </si>
  <si>
    <t>2013 Surveys</t>
  </si>
  <si>
    <t>Year</t>
  </si>
  <si>
    <t>May</t>
  </si>
  <si>
    <t>Jun</t>
  </si>
  <si>
    <t>Jul</t>
  </si>
  <si>
    <t>Aug</t>
  </si>
  <si>
    <t>Sep</t>
  </si>
  <si>
    <t>Oct</t>
  </si>
  <si>
    <t>Nov</t>
  </si>
  <si>
    <t>Dec</t>
  </si>
  <si>
    <t>*Expected change in home prices as of end of Q4 vs. end of Q4 of prior year</t>
  </si>
  <si>
    <r>
      <t xml:space="preserve">  ** Expected cumulative change in home prices Q4 vs. </t>
    </r>
    <r>
      <rPr>
        <b/>
        <sz val="8"/>
        <color indexed="8"/>
        <rFont val="Verdana"/>
        <family val="2"/>
      </rPr>
      <t>Q4 2009</t>
    </r>
    <r>
      <rPr>
        <sz val="8"/>
        <color indexed="8"/>
        <rFont val="Verdana"/>
        <family val="2"/>
      </rPr>
      <t xml:space="preserve"> for surveys conducted in 2010, Q4 vs. </t>
    </r>
    <r>
      <rPr>
        <b/>
        <sz val="8"/>
        <color indexed="8"/>
        <rFont val="Verdana"/>
        <family val="2"/>
      </rPr>
      <t>Q4 2010</t>
    </r>
    <r>
      <rPr>
        <sz val="8"/>
        <color indexed="8"/>
        <rFont val="Verdana"/>
        <family val="2"/>
      </rPr>
      <t xml:space="preserve"> for surveys conducted in 2011, Q4 vs. </t>
    </r>
    <r>
      <rPr>
        <b/>
        <sz val="8"/>
        <color indexed="8"/>
        <rFont val="Verdana"/>
        <family val="2"/>
      </rPr>
      <t>Q4 2011</t>
    </r>
    <r>
      <rPr>
        <sz val="8"/>
        <color indexed="8"/>
        <rFont val="Verdana"/>
        <family val="2"/>
      </rPr>
      <t xml:space="preserve"> for surveys conducted in 2012, and Q4 vs. </t>
    </r>
    <r>
      <rPr>
        <b/>
        <sz val="8"/>
        <color indexed="8"/>
        <rFont val="Verdana"/>
        <family val="2"/>
      </rPr>
      <t>Q4 2012</t>
    </r>
    <r>
      <rPr>
        <sz val="8"/>
        <color indexed="8"/>
        <rFont val="Verdana"/>
        <family val="2"/>
      </rPr>
      <t xml:space="preserve"> for surveys conducted in 2012</t>
    </r>
  </si>
  <si>
    <t>All figures are averages of survey panel expectations data</t>
  </si>
  <si>
    <t>Survey Benchmarks:</t>
  </si>
  <si>
    <t>2010-2012 Surveys: S&amp;P/Case-Shiller U.S. National Home Price Index (Single-Family, NSA)</t>
  </si>
  <si>
    <t>2013- Surveys: U.S. Zillow Home Value Index (All Properties, SA)</t>
  </si>
  <si>
    <t>Source: Zillow Home Price Expectations Survey and Pulsenomics LLC</t>
  </si>
  <si>
    <r>
      <t xml:space="preserve">Q3 2013 Zillow Home Price Expectations Survey - </t>
    </r>
    <r>
      <rPr>
        <b/>
        <sz val="14"/>
        <color indexed="8"/>
        <rFont val="Verdana"/>
        <family val="2"/>
      </rPr>
      <t>Supplemental Question</t>
    </r>
  </si>
  <si>
    <t>Impact of Rising Mortgage Rates on the Housing Recovery</t>
  </si>
  <si>
    <t xml:space="preserve">The average rate for a conventional 30-year fixed rate mortgage rose to 4.51% in mid-July and registered its largest three-month increase since 2003. Although still low by historical standards, this rate is now about 100 basis points higher than it was when our previous survey was published in early May. </t>
  </si>
  <si>
    <t>Do you think that recent increases in mortgage rates at this time present a significant threat to the recovery of the U.S. housing market?</t>
  </si>
  <si>
    <t>Responses</t>
  </si>
  <si>
    <t>#</t>
  </si>
  <si>
    <t>Percent</t>
  </si>
  <si>
    <t>% w/opinion</t>
  </si>
  <si>
    <t>Yes</t>
  </si>
  <si>
    <t>No</t>
  </si>
  <si>
    <t>Not sure</t>
  </si>
  <si>
    <t>No response</t>
  </si>
  <si>
    <t>Pulsenomics LLC   All rights reserved</t>
  </si>
  <si>
    <t>Follow-up question to panelists responding "No" or "Not Sure" to above</t>
  </si>
  <si>
    <r>
      <t xml:space="preserve">In your opinion, approximately what minimum interest rate (for a 30-yr FRM) </t>
    </r>
    <r>
      <rPr>
        <b/>
        <i/>
        <u/>
        <sz val="11"/>
        <color theme="1"/>
        <rFont val="Calibri"/>
        <family val="2"/>
        <scheme val="minor"/>
      </rPr>
      <t>would</t>
    </r>
    <r>
      <rPr>
        <b/>
        <i/>
        <sz val="11"/>
        <color theme="1"/>
        <rFont val="Calibri"/>
        <family val="2"/>
        <scheme val="minor"/>
      </rPr>
      <t xml:space="preserve"> pose a significant threat to the recovery of the U.S. housing market?</t>
    </r>
  </si>
  <si>
    <t>Min Rate on the 30-Year FRM deemed significant threat</t>
  </si>
  <si>
    <t># of Respondents</t>
  </si>
  <si>
    <t xml:space="preserve">% of Respondents </t>
  </si>
  <si>
    <t>4.50% *</t>
  </si>
  <si>
    <t xml:space="preserve">* Represents respondents who consider recent rate increases to be a threat (those who responded "yes" to the primary question, which references a July level of 4.51%). </t>
  </si>
  <si>
    <t xml:space="preserve">  Pulsenomics LLC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</si>
</sst>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409]mmmmm\-yy;@"/>
    <numFmt numFmtId="165" formatCode="0.0%"/>
    <numFmt numFmtId="166" formatCode="0.000"/>
    <numFmt numFmtId="167" formatCode="0.0000"/>
    <numFmt numFmtId="168" formatCode="_(&quot;$&quot;* #,##0.0_);_(&quot;$&quot;* \(#,##0.0\);_(&quot;$&quot;* &quot;-&quot;??_);_(@_)"/>
    <numFmt numFmtId="169" formatCode="0.0000%"/>
    <numFmt numFmtId="170" formatCode="0.000%"/>
    <numFmt numFmtId="171" formatCode="0_);\(0\)"/>
    <numFmt numFmtId="172" formatCode="[$-409]mmm\-yy;@"/>
    <numFmt numFmtId="173" formatCode="_(* #,##0.0_);_(* \(#,##0.0\);_(* &quot;-&quot;??_);_(@_)"/>
    <numFmt numFmtId="174" formatCode="_(* #,##0_);_(* \(#,##0\);_(* &quot;-&quot;??_);_(@_)"/>
  </numFmts>
  <fonts count="9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indexed="8"/>
      <name val="Calibri"/>
      <family val="2"/>
    </font>
    <font>
      <sz val="14"/>
      <color indexed="8"/>
      <name val="Calibri"/>
      <family val="2"/>
    </font>
    <font>
      <b/>
      <sz val="18"/>
      <color indexed="60"/>
      <name val="Calibri"/>
      <family val="2"/>
    </font>
    <font>
      <sz val="11"/>
      <color indexed="8"/>
      <name val="Calibri"/>
      <family val="2"/>
    </font>
    <font>
      <b/>
      <sz val="12"/>
      <color indexed="9"/>
      <name val="Calibri"/>
      <family val="2"/>
    </font>
    <font>
      <b/>
      <sz val="10"/>
      <color indexed="9"/>
      <name val="Calibri"/>
      <family val="2"/>
    </font>
    <font>
      <b/>
      <sz val="11"/>
      <color indexed="8"/>
      <name val="Calibri"/>
      <family val="2"/>
    </font>
    <font>
      <u/>
      <sz val="11"/>
      <color indexed="8"/>
      <name val="Calibri"/>
      <family val="2"/>
    </font>
    <font>
      <b/>
      <u/>
      <sz val="11"/>
      <color indexed="8"/>
      <name val="Calibri"/>
      <family val="2"/>
    </font>
    <font>
      <sz val="10"/>
      <name val="Arial"/>
      <family val="2"/>
    </font>
    <font>
      <sz val="10"/>
      <name val="Calibri"/>
      <family val="2"/>
    </font>
    <font>
      <sz val="10"/>
      <color theme="1"/>
      <name val="Calibri"/>
      <family val="2"/>
      <scheme val="minor"/>
    </font>
    <font>
      <sz val="10"/>
      <color indexed="8"/>
      <name val="Calibri"/>
      <family val="2"/>
    </font>
    <font>
      <sz val="10"/>
      <color theme="1"/>
      <name val="Calibri"/>
      <family val="2"/>
    </font>
    <font>
      <sz val="10.5"/>
      <color rgb="FF000000"/>
      <name val="Calibri"/>
      <family val="2"/>
    </font>
    <font>
      <sz val="10"/>
      <name val="Calibri"/>
      <family val="2"/>
      <scheme val="minor"/>
    </font>
    <font>
      <sz val="10"/>
      <color indexed="9"/>
      <name val="Calibri"/>
      <family val="2"/>
    </font>
    <font>
      <b/>
      <sz val="11"/>
      <color indexed="9"/>
      <name val="Calibri"/>
      <family val="2"/>
    </font>
    <font>
      <b/>
      <sz val="18"/>
      <color indexed="9"/>
      <name val="Calibri"/>
      <family val="2"/>
    </font>
    <font>
      <sz val="18"/>
      <color indexed="9"/>
      <name val="Calibri"/>
      <family val="2"/>
    </font>
    <font>
      <b/>
      <i/>
      <sz val="10"/>
      <color indexed="8"/>
      <name val="Calibri"/>
      <family val="2"/>
    </font>
    <font>
      <sz val="7"/>
      <color indexed="8"/>
      <name val="Calibri"/>
      <family val="2"/>
    </font>
    <font>
      <sz val="8"/>
      <color indexed="8"/>
      <name val="Calibri"/>
      <family val="2"/>
    </font>
    <font>
      <b/>
      <sz val="12"/>
      <color theme="9" tint="-0.249977111117893"/>
      <name val="Calibri"/>
      <family val="2"/>
      <scheme val="minor"/>
    </font>
    <font>
      <b/>
      <sz val="10"/>
      <color theme="9" tint="-0.249977111117893"/>
      <name val="Calibri"/>
      <family val="2"/>
      <scheme val="minor"/>
    </font>
    <font>
      <sz val="9"/>
      <color theme="1"/>
      <name val="Calibri"/>
      <family val="2"/>
      <scheme val="minor"/>
    </font>
    <font>
      <b/>
      <sz val="10"/>
      <color theme="1"/>
      <name val="Calibri"/>
      <family val="2"/>
      <scheme val="minor"/>
    </font>
    <font>
      <b/>
      <u/>
      <sz val="11"/>
      <color theme="1"/>
      <name val="Calibri"/>
      <family val="2"/>
      <scheme val="minor"/>
    </font>
    <font>
      <u/>
      <sz val="9"/>
      <color theme="1"/>
      <name val="Calibri"/>
      <family val="2"/>
      <scheme val="minor"/>
    </font>
    <font>
      <sz val="10"/>
      <color rgb="FFFF0000"/>
      <name val="Calibri"/>
      <family val="2"/>
    </font>
    <font>
      <b/>
      <sz val="11"/>
      <color rgb="FF339933"/>
      <name val="Calibri"/>
      <family val="2"/>
      <scheme val="minor"/>
    </font>
    <font>
      <b/>
      <sz val="11"/>
      <color rgb="FFC00000"/>
      <name val="Calibri"/>
      <family val="2"/>
      <scheme val="minor"/>
    </font>
    <font>
      <sz val="11"/>
      <color theme="1"/>
      <name val="Calibri"/>
      <family val="2"/>
    </font>
    <font>
      <b/>
      <sz val="10"/>
      <name val="Arial"/>
      <family val="2"/>
    </font>
    <font>
      <b/>
      <u/>
      <sz val="10"/>
      <color indexed="8"/>
      <name val="Arial"/>
      <family val="2"/>
    </font>
    <font>
      <sz val="8"/>
      <name val="Arial"/>
      <family val="2"/>
    </font>
    <font>
      <u/>
      <sz val="8"/>
      <name val="Arial"/>
      <family val="2"/>
    </font>
    <font>
      <b/>
      <u/>
      <sz val="10"/>
      <name val="Calibri"/>
      <family val="2"/>
    </font>
    <font>
      <b/>
      <u/>
      <sz val="10"/>
      <name val="Calibri"/>
      <family val="2"/>
      <scheme val="minor"/>
    </font>
    <font>
      <b/>
      <sz val="9"/>
      <color indexed="9"/>
      <name val="Calibri"/>
      <family val="2"/>
    </font>
    <font>
      <sz val="10"/>
      <color theme="0"/>
      <name val="Calibri"/>
      <family val="2"/>
      <scheme val="minor"/>
    </font>
    <font>
      <b/>
      <sz val="9"/>
      <color theme="0"/>
      <name val="Calibri"/>
      <family val="2"/>
      <scheme val="minor"/>
    </font>
    <font>
      <sz val="9"/>
      <color indexed="9"/>
      <name val="Calibri"/>
      <family val="2"/>
    </font>
    <font>
      <sz val="9"/>
      <color theme="0"/>
      <name val="Calibri"/>
      <family val="2"/>
      <scheme val="minor"/>
    </font>
    <font>
      <sz val="11"/>
      <name val="Calibri"/>
      <family val="2"/>
      <scheme val="minor"/>
    </font>
    <font>
      <b/>
      <sz val="11"/>
      <name val="Calibri"/>
      <family val="2"/>
      <scheme val="minor"/>
    </font>
    <font>
      <sz val="8"/>
      <color theme="1"/>
      <name val="Calibri"/>
      <family val="2"/>
      <scheme val="minor"/>
    </font>
    <font>
      <b/>
      <sz val="9"/>
      <color theme="1"/>
      <name val="Calibri"/>
      <family val="2"/>
      <scheme val="minor"/>
    </font>
    <font>
      <b/>
      <sz val="10"/>
      <color theme="0"/>
      <name val="Calibri"/>
      <family val="2"/>
      <scheme val="minor"/>
    </font>
    <font>
      <sz val="10"/>
      <color rgb="FF00B050"/>
      <name val="Calibri"/>
      <family val="2"/>
      <scheme val="minor"/>
    </font>
    <font>
      <sz val="10"/>
      <color rgb="FFC00000"/>
      <name val="Calibri"/>
      <family val="2"/>
      <scheme val="minor"/>
    </font>
    <font>
      <sz val="10"/>
      <color theme="9" tint="-0.249977111117893"/>
      <name val="Calibri"/>
      <family val="2"/>
      <scheme val="minor"/>
    </font>
    <font>
      <sz val="10"/>
      <color theme="3" tint="0.39997558519241921"/>
      <name val="Calibri"/>
      <family val="2"/>
      <scheme val="minor"/>
    </font>
    <font>
      <sz val="10"/>
      <color rgb="FF99CC00"/>
      <name val="Calibri"/>
      <family val="2"/>
      <scheme val="minor"/>
    </font>
    <font>
      <sz val="10"/>
      <color theme="0" tint="-0.499984740745262"/>
      <name val="Calibri"/>
      <family val="2"/>
      <scheme val="minor"/>
    </font>
    <font>
      <sz val="10"/>
      <color theme="0" tint="-0.499984740745262"/>
      <name val="Calibri"/>
      <family val="2"/>
    </font>
    <font>
      <u/>
      <sz val="10"/>
      <name val="Calibri"/>
      <family val="2"/>
      <scheme val="minor"/>
    </font>
    <font>
      <b/>
      <sz val="10"/>
      <name val="Calibri"/>
      <family val="2"/>
      <scheme val="minor"/>
    </font>
    <font>
      <b/>
      <sz val="10"/>
      <color rgb="FFC00000"/>
      <name val="Calibri"/>
      <family val="2"/>
      <scheme val="minor"/>
    </font>
    <font>
      <b/>
      <sz val="10"/>
      <color indexed="8"/>
      <name val="Verdana"/>
      <family val="2"/>
    </font>
    <font>
      <sz val="10"/>
      <name val="Verdana"/>
      <family val="2"/>
    </font>
    <font>
      <sz val="10"/>
      <color indexed="8"/>
      <name val="Verdana"/>
      <family val="2"/>
    </font>
    <font>
      <b/>
      <sz val="10"/>
      <color indexed="9"/>
      <name val="Verdana"/>
      <family val="2"/>
    </font>
    <font>
      <sz val="10"/>
      <color indexed="9"/>
      <name val="Verdana"/>
      <family val="2"/>
    </font>
    <font>
      <b/>
      <u/>
      <sz val="10"/>
      <color indexed="8"/>
      <name val="Verdana"/>
      <family val="2"/>
    </font>
    <font>
      <b/>
      <sz val="10"/>
      <name val="Verdana"/>
      <family val="2"/>
    </font>
    <font>
      <b/>
      <u/>
      <sz val="10"/>
      <name val="Verdana"/>
      <family val="2"/>
    </font>
    <font>
      <u/>
      <sz val="10"/>
      <color indexed="8"/>
      <name val="Verdana"/>
      <family val="2"/>
    </font>
    <font>
      <sz val="8"/>
      <color indexed="8"/>
      <name val="Verdana"/>
      <family val="2"/>
    </font>
    <font>
      <sz val="8"/>
      <name val="Verdana"/>
      <family val="2"/>
    </font>
    <font>
      <sz val="8"/>
      <color theme="1"/>
      <name val="Verdana"/>
      <family val="2"/>
    </font>
    <font>
      <b/>
      <sz val="8"/>
      <color indexed="8"/>
      <name val="Verdana"/>
      <family val="2"/>
    </font>
    <font>
      <u/>
      <sz val="10"/>
      <name val="Verdana"/>
      <family val="2"/>
    </font>
    <font>
      <b/>
      <sz val="11"/>
      <name val="Calibri"/>
      <family val="2"/>
    </font>
    <font>
      <b/>
      <sz val="10"/>
      <color indexed="8"/>
      <name val="Arial"/>
      <family val="2"/>
    </font>
    <font>
      <sz val="10"/>
      <color indexed="8"/>
      <name val="Arial"/>
      <family val="2"/>
    </font>
    <font>
      <b/>
      <sz val="11"/>
      <color rgb="FFFF0000"/>
      <name val="Calibri"/>
      <family val="2"/>
    </font>
    <font>
      <sz val="14"/>
      <color indexed="8"/>
      <name val="Verdana"/>
      <family val="2"/>
    </font>
    <font>
      <b/>
      <sz val="14"/>
      <color indexed="8"/>
      <name val="Verdana"/>
      <family val="2"/>
    </font>
    <font>
      <sz val="12"/>
      <color indexed="8"/>
      <name val="Verdana"/>
      <family val="2"/>
    </font>
    <font>
      <b/>
      <sz val="12"/>
      <color indexed="8"/>
      <name val="Verdana"/>
      <family val="2"/>
    </font>
    <font>
      <sz val="11"/>
      <color indexed="8"/>
      <name val="Verdana"/>
      <family val="2"/>
    </font>
    <font>
      <b/>
      <i/>
      <sz val="11"/>
      <color theme="1"/>
      <name val="Calibri"/>
      <family val="2"/>
      <scheme val="minor"/>
    </font>
    <font>
      <i/>
      <sz val="11"/>
      <color theme="1"/>
      <name val="Calibri"/>
      <family val="2"/>
      <scheme val="minor"/>
    </font>
    <font>
      <b/>
      <sz val="11"/>
      <color indexed="8"/>
      <name val="Calibri"/>
      <family val="2"/>
      <scheme val="minor"/>
    </font>
    <font>
      <sz val="9"/>
      <color indexed="8"/>
      <name val="Calibri"/>
      <family val="2"/>
    </font>
    <font>
      <b/>
      <i/>
      <u/>
      <sz val="11"/>
      <color theme="1"/>
      <name val="Calibri"/>
      <family val="2"/>
      <scheme val="minor"/>
    </font>
    <font>
      <u/>
      <sz val="10"/>
      <color indexed="12"/>
      <name val="Arial"/>
      <family val="2"/>
    </font>
    <font>
      <u/>
      <sz val="8.5"/>
      <color indexed="12"/>
      <name val="Arial"/>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rgb="FF339933"/>
        <bgColor indexed="64"/>
      </patternFill>
    </fill>
    <fill>
      <patternFill patternType="solid">
        <fgColor rgb="FFC00000"/>
        <bgColor indexed="64"/>
      </patternFill>
    </fill>
    <fill>
      <patternFill patternType="solid">
        <fgColor rgb="FF00B0F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DAF59"/>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7">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14" fillId="0" borderId="0"/>
    <xf numFmtId="0" fontId="14" fillId="0" borderId="0"/>
    <xf numFmtId="0" fontId="14" fillId="0" borderId="0"/>
    <xf numFmtId="0" fontId="14" fillId="0" borderId="0"/>
    <xf numFmtId="9" fontId="1" fillId="0" borderId="0" applyFont="0" applyFill="0" applyBorder="0" applyAlignment="0" applyProtection="0"/>
    <xf numFmtId="0" fontId="14" fillId="0" borderId="0"/>
    <xf numFmtId="0" fontId="8" fillId="0" borderId="0"/>
    <xf numFmtId="9" fontId="8" fillId="0" borderId="0" applyFont="0" applyFill="0" applyBorder="0" applyAlignment="0" applyProtection="0"/>
    <xf numFmtId="0" fontId="14" fillId="0" borderId="0"/>
    <xf numFmtId="0" fontId="8" fillId="0" borderId="0"/>
    <xf numFmtId="43" fontId="8" fillId="0" borderId="0" applyFont="0" applyFill="0" applyBorder="0" applyAlignment="0" applyProtection="0"/>
    <xf numFmtId="0" fontId="92" fillId="0" borderId="0" applyNumberFormat="0" applyFill="0" applyBorder="0" applyAlignment="0" applyProtection="0">
      <alignment vertical="top"/>
      <protection locked="0"/>
    </xf>
  </cellStyleXfs>
  <cellXfs count="726">
    <xf numFmtId="0" fontId="0" fillId="0" borderId="0" xfId="0"/>
    <xf numFmtId="0" fontId="0" fillId="2" borderId="0" xfId="0" applyFill="1" applyAlignment="1">
      <alignment horizontal="center"/>
    </xf>
    <xf numFmtId="0" fontId="0" fillId="2" borderId="0" xfId="0" applyFill="1"/>
    <xf numFmtId="0" fontId="0" fillId="3" borderId="1" xfId="0" applyFill="1" applyBorder="1"/>
    <xf numFmtId="0" fontId="0" fillId="3" borderId="2" xfId="0" applyFill="1" applyBorder="1" applyAlignment="1">
      <alignment horizontal="center"/>
    </xf>
    <xf numFmtId="0" fontId="0" fillId="3" borderId="2" xfId="0" applyFill="1" applyBorder="1"/>
    <xf numFmtId="0" fontId="0" fillId="3" borderId="3" xfId="0" applyFill="1" applyBorder="1"/>
    <xf numFmtId="0" fontId="0" fillId="3" borderId="4" xfId="0" applyFill="1" applyBorder="1"/>
    <xf numFmtId="0" fontId="5" fillId="3" borderId="0" xfId="0" applyFont="1" applyFill="1" applyBorder="1" applyAlignment="1">
      <alignment horizontal="center"/>
    </xf>
    <xf numFmtId="0" fontId="5" fillId="3" borderId="5" xfId="0" applyFont="1" applyFill="1" applyBorder="1" applyAlignment="1">
      <alignment horizontal="center"/>
    </xf>
    <xf numFmtId="0" fontId="0" fillId="3" borderId="0" xfId="0" applyFill="1" applyBorder="1" applyAlignment="1">
      <alignment horizontal="center"/>
    </xf>
    <xf numFmtId="0" fontId="0" fillId="3" borderId="0" xfId="0" applyFill="1" applyBorder="1"/>
    <xf numFmtId="0" fontId="6" fillId="3" borderId="0" xfId="0" applyFont="1" applyFill="1" applyBorder="1" applyAlignment="1">
      <alignment horizontal="center" vertical="center"/>
    </xf>
    <xf numFmtId="0" fontId="7" fillId="3" borderId="0" xfId="0" applyFont="1" applyFill="1" applyBorder="1"/>
    <xf numFmtId="0" fontId="6" fillId="3" borderId="5" xfId="0" applyFont="1" applyFill="1" applyBorder="1" applyAlignment="1">
      <alignment horizontal="center" vertical="center"/>
    </xf>
    <xf numFmtId="0" fontId="9" fillId="4" borderId="6" xfId="4"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6" xfId="0" applyFill="1" applyBorder="1" applyAlignment="1"/>
    <xf numFmtId="0" fontId="11" fillId="3" borderId="7" xfId="4" applyFont="1" applyFill="1" applyBorder="1" applyAlignment="1">
      <alignment horizontal="centerContinuous" vertical="center"/>
    </xf>
    <xf numFmtId="0" fontId="11" fillId="3" borderId="7" xfId="4" applyFont="1" applyFill="1" applyBorder="1" applyAlignment="1">
      <alignment horizontal="center"/>
    </xf>
    <xf numFmtId="0" fontId="11" fillId="3" borderId="8" xfId="4" applyFont="1" applyFill="1" applyBorder="1" applyAlignment="1">
      <alignment horizontal="center"/>
    </xf>
    <xf numFmtId="0" fontId="11" fillId="3" borderId="5" xfId="4" applyFont="1" applyFill="1" applyBorder="1" applyAlignment="1">
      <alignment horizontal="center"/>
    </xf>
    <xf numFmtId="0" fontId="11" fillId="2" borderId="0" xfId="4" applyFont="1" applyFill="1" applyBorder="1" applyAlignment="1">
      <alignment horizontal="center"/>
    </xf>
    <xf numFmtId="0" fontId="0" fillId="2" borderId="0" xfId="0" applyFill="1" applyBorder="1" applyAlignment="1">
      <alignment horizontal="center"/>
    </xf>
    <xf numFmtId="0" fontId="12" fillId="2" borderId="0" xfId="0" applyFont="1" applyFill="1" applyAlignment="1">
      <alignment horizontal="center"/>
    </xf>
    <xf numFmtId="0" fontId="0" fillId="2" borderId="4" xfId="0" applyFill="1" applyBorder="1"/>
    <xf numFmtId="0" fontId="13" fillId="3" borderId="0" xfId="0" applyFont="1" applyFill="1" applyBorder="1" applyAlignment="1">
      <alignment horizontal="left"/>
    </xf>
    <xf numFmtId="17" fontId="13" fillId="3" borderId="0" xfId="0" applyNumberFormat="1" applyFont="1" applyFill="1" applyBorder="1" applyAlignment="1">
      <alignment horizontal="center"/>
    </xf>
    <xf numFmtId="0" fontId="13" fillId="5" borderId="9" xfId="4" applyFont="1" applyFill="1" applyBorder="1" applyAlignment="1">
      <alignment horizontal="center" vertical="center"/>
    </xf>
    <xf numFmtId="0" fontId="13" fillId="5" borderId="0" xfId="4" applyFont="1" applyFill="1" applyBorder="1" applyAlignment="1">
      <alignment horizontal="center" vertical="center"/>
    </xf>
    <xf numFmtId="0" fontId="13" fillId="5" borderId="10" xfId="4" applyFont="1" applyFill="1" applyBorder="1" applyAlignment="1">
      <alignment horizontal="center" vertical="center"/>
    </xf>
    <xf numFmtId="0" fontId="13" fillId="2" borderId="9"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10" xfId="4" applyFont="1" applyFill="1" applyBorder="1" applyAlignment="1">
      <alignment horizontal="center" vertical="center"/>
    </xf>
    <xf numFmtId="0" fontId="0" fillId="0" borderId="5" xfId="0" applyBorder="1"/>
    <xf numFmtId="0" fontId="0" fillId="2" borderId="0" xfId="0" applyFill="1" applyBorder="1"/>
    <xf numFmtId="0" fontId="14" fillId="2" borderId="4" xfId="5" applyFill="1" applyBorder="1" applyAlignment="1">
      <alignment horizontal="center" vertical="center"/>
    </xf>
    <xf numFmtId="0" fontId="15" fillId="0" borderId="0" xfId="6" applyFont="1" applyFill="1" applyBorder="1" applyAlignment="1">
      <alignment vertical="center"/>
    </xf>
    <xf numFmtId="49" fontId="15" fillId="0" borderId="0" xfId="7" applyNumberFormat="1" applyFont="1" applyFill="1" applyBorder="1" applyAlignment="1">
      <alignment vertical="center"/>
    </xf>
    <xf numFmtId="14" fontId="16" fillId="0" borderId="0" xfId="0" applyNumberFormat="1" applyFont="1" applyAlignment="1">
      <alignment horizontal="center" vertical="center"/>
    </xf>
    <xf numFmtId="10" fontId="16" fillId="6" borderId="9" xfId="0" applyNumberFormat="1" applyFont="1" applyFill="1" applyBorder="1" applyAlignment="1">
      <alignment horizontal="center" vertical="center"/>
    </xf>
    <xf numFmtId="10" fontId="16" fillId="6" borderId="0" xfId="0" applyNumberFormat="1" applyFont="1" applyFill="1" applyBorder="1" applyAlignment="1">
      <alignment horizontal="center" vertical="center"/>
    </xf>
    <xf numFmtId="10" fontId="16" fillId="6" borderId="10" xfId="0" applyNumberFormat="1" applyFont="1" applyFill="1" applyBorder="1" applyAlignment="1">
      <alignment horizontal="center" vertical="center"/>
    </xf>
    <xf numFmtId="10" fontId="17" fillId="3" borderId="9" xfId="3" applyNumberFormat="1" applyFont="1" applyFill="1" applyBorder="1" applyAlignment="1">
      <alignment horizontal="center" vertical="center"/>
    </xf>
    <xf numFmtId="10" fontId="17" fillId="3" borderId="0" xfId="3" applyNumberFormat="1" applyFont="1" applyFill="1" applyBorder="1" applyAlignment="1">
      <alignment horizontal="center" vertical="center"/>
    </xf>
    <xf numFmtId="10" fontId="17" fillId="3" borderId="10" xfId="3" applyNumberFormat="1" applyFont="1" applyFill="1" applyBorder="1" applyAlignment="1">
      <alignment horizontal="center" vertical="center"/>
    </xf>
    <xf numFmtId="10" fontId="17" fillId="3" borderId="5" xfId="3" applyNumberFormat="1" applyFont="1" applyFill="1" applyBorder="1" applyAlignment="1">
      <alignment horizontal="center"/>
    </xf>
    <xf numFmtId="10" fontId="17" fillId="2" borderId="0" xfId="3" applyNumberFormat="1" applyFont="1" applyFill="1" applyBorder="1" applyAlignment="1">
      <alignment horizontal="center"/>
    </xf>
    <xf numFmtId="0" fontId="18" fillId="0" borderId="0" xfId="6" applyFont="1" applyFill="1" applyBorder="1" applyAlignment="1">
      <alignment vertical="center"/>
    </xf>
    <xf numFmtId="0" fontId="0" fillId="3" borderId="5" xfId="0" applyFill="1" applyBorder="1"/>
    <xf numFmtId="0" fontId="17" fillId="0" borderId="0" xfId="0" applyFont="1" applyFill="1" applyBorder="1" applyAlignment="1">
      <alignment vertical="center"/>
    </xf>
    <xf numFmtId="49" fontId="18" fillId="0" borderId="0" xfId="7" applyNumberFormat="1" applyFont="1" applyFill="1" applyBorder="1" applyAlignment="1">
      <alignment vertical="center"/>
    </xf>
    <xf numFmtId="0" fontId="18" fillId="0" borderId="0" xfId="6" applyFont="1" applyBorder="1" applyAlignment="1">
      <alignment vertical="center"/>
    </xf>
    <xf numFmtId="49" fontId="15" fillId="0" borderId="0" xfId="7" applyNumberFormat="1" applyFont="1" applyBorder="1" applyAlignment="1">
      <alignment vertical="center"/>
    </xf>
    <xf numFmtId="0" fontId="19" fillId="0" borderId="0" xfId="0" applyFont="1" applyAlignment="1">
      <alignment vertical="center"/>
    </xf>
    <xf numFmtId="0" fontId="20" fillId="0" borderId="0" xfId="0" applyFont="1"/>
    <xf numFmtId="0" fontId="17" fillId="0" borderId="0" xfId="0" applyFont="1" applyFill="1" applyAlignment="1">
      <alignment horizontal="left" vertical="center"/>
    </xf>
    <xf numFmtId="49" fontId="17" fillId="0" borderId="0" xfId="7" applyNumberFormat="1" applyFont="1" applyFill="1" applyBorder="1" applyAlignment="1">
      <alignment horizontal="left" vertical="center"/>
    </xf>
    <xf numFmtId="49" fontId="15" fillId="0" borderId="0" xfId="7" applyNumberFormat="1" applyFont="1" applyFill="1" applyBorder="1" applyAlignment="1">
      <alignment horizontal="left" vertical="center"/>
    </xf>
    <xf numFmtId="10" fontId="16" fillId="6" borderId="11" xfId="0" applyNumberFormat="1" applyFont="1" applyFill="1" applyBorder="1" applyAlignment="1">
      <alignment horizontal="center" vertical="center"/>
    </xf>
    <xf numFmtId="10" fontId="16" fillId="6" borderId="12" xfId="0" applyNumberFormat="1" applyFont="1" applyFill="1" applyBorder="1" applyAlignment="1">
      <alignment horizontal="center" vertical="center"/>
    </xf>
    <xf numFmtId="10" fontId="16" fillId="6" borderId="13" xfId="0" applyNumberFormat="1" applyFont="1" applyFill="1" applyBorder="1" applyAlignment="1">
      <alignment horizontal="center" vertical="center"/>
    </xf>
    <xf numFmtId="0" fontId="0" fillId="3" borderId="4" xfId="0" applyFill="1" applyBorder="1" applyAlignment="1">
      <alignment vertical="center"/>
    </xf>
    <xf numFmtId="0" fontId="21" fillId="4" borderId="0" xfId="0" applyFont="1" applyFill="1" applyBorder="1" applyAlignment="1">
      <alignment horizontal="center" vertical="center"/>
    </xf>
    <xf numFmtId="0" fontId="22" fillId="4" borderId="0" xfId="0" applyFont="1" applyFill="1" applyBorder="1" applyAlignment="1">
      <alignment horizontal="center" vertical="center"/>
    </xf>
    <xf numFmtId="10" fontId="22" fillId="4" borderId="9" xfId="3" applyNumberFormat="1" applyFont="1" applyFill="1" applyBorder="1" applyAlignment="1">
      <alignment horizontal="center" vertical="center"/>
    </xf>
    <xf numFmtId="10" fontId="22" fillId="4" borderId="0" xfId="3" applyNumberFormat="1" applyFont="1" applyFill="1" applyBorder="1" applyAlignment="1">
      <alignment horizontal="center" vertical="center"/>
    </xf>
    <xf numFmtId="0" fontId="23" fillId="4" borderId="0" xfId="0" applyFont="1" applyFill="1" applyBorder="1" applyAlignment="1">
      <alignment horizontal="center" vertical="center"/>
    </xf>
    <xf numFmtId="0" fontId="11" fillId="3" borderId="0" xfId="0" applyFont="1" applyFill="1" applyBorder="1" applyAlignment="1">
      <alignment horizontal="center" vertical="center"/>
    </xf>
    <xf numFmtId="10" fontId="8" fillId="5" borderId="6" xfId="3" applyNumberFormat="1" applyFont="1" applyFill="1" applyBorder="1" applyAlignment="1">
      <alignment horizontal="center" vertical="center"/>
    </xf>
    <xf numFmtId="10" fontId="8" fillId="5" borderId="7" xfId="3" applyNumberFormat="1" applyFont="1" applyFill="1" applyBorder="1" applyAlignment="1">
      <alignment horizontal="center" vertical="center"/>
    </xf>
    <xf numFmtId="10" fontId="8" fillId="3" borderId="7" xfId="3" applyNumberFormat="1" applyFont="1" applyFill="1" applyBorder="1" applyAlignment="1">
      <alignment horizontal="center" vertical="center"/>
    </xf>
    <xf numFmtId="10" fontId="8" fillId="3" borderId="8" xfId="3" applyNumberFormat="1" applyFont="1" applyFill="1" applyBorder="1" applyAlignment="1">
      <alignment horizontal="center" vertical="center"/>
    </xf>
    <xf numFmtId="0" fontId="24" fillId="4" borderId="0" xfId="0" applyFont="1" applyFill="1" applyBorder="1" applyAlignment="1">
      <alignment horizontal="center" vertical="center"/>
    </xf>
    <xf numFmtId="10" fontId="8" fillId="5" borderId="9" xfId="3" applyNumberFormat="1" applyFont="1" applyFill="1" applyBorder="1" applyAlignment="1">
      <alignment horizontal="center" vertical="center"/>
    </xf>
    <xf numFmtId="10" fontId="8" fillId="5" borderId="0" xfId="3" applyNumberFormat="1" applyFont="1" applyFill="1" applyBorder="1" applyAlignment="1">
      <alignment horizontal="center" vertical="center"/>
    </xf>
    <xf numFmtId="10" fontId="8" fillId="3" borderId="0" xfId="3" applyNumberFormat="1" applyFont="1" applyFill="1" applyBorder="1" applyAlignment="1">
      <alignment horizontal="center" vertical="center"/>
    </xf>
    <xf numFmtId="10" fontId="8" fillId="3" borderId="10" xfId="3" applyNumberFormat="1" applyFont="1" applyFill="1" applyBorder="1" applyAlignment="1">
      <alignment horizontal="center" vertical="center"/>
    </xf>
    <xf numFmtId="10" fontId="8" fillId="5" borderId="11" xfId="3" applyNumberFormat="1" applyFont="1" applyFill="1" applyBorder="1" applyAlignment="1">
      <alignment horizontal="center" vertical="center"/>
    </xf>
    <xf numFmtId="10" fontId="8" fillId="5" borderId="12" xfId="3" applyNumberFormat="1" applyFont="1" applyFill="1" applyBorder="1" applyAlignment="1">
      <alignment horizontal="center" vertical="center"/>
    </xf>
    <xf numFmtId="10" fontId="8" fillId="3" borderId="12" xfId="3" applyNumberFormat="1" applyFont="1" applyFill="1" applyBorder="1" applyAlignment="1">
      <alignment horizontal="center" vertical="center"/>
    </xf>
    <xf numFmtId="10" fontId="8" fillId="3" borderId="13" xfId="3" applyNumberFormat="1" applyFont="1" applyFill="1" applyBorder="1" applyAlignment="1">
      <alignment horizontal="center" vertical="center"/>
    </xf>
    <xf numFmtId="0" fontId="25" fillId="3" borderId="0" xfId="0" applyFont="1" applyFill="1" applyBorder="1"/>
    <xf numFmtId="0" fontId="26" fillId="3" borderId="0" xfId="0" applyFont="1" applyFill="1" applyBorder="1"/>
    <xf numFmtId="0" fontId="27" fillId="3" borderId="0" xfId="0" applyNumberFormat="1" applyFont="1" applyFill="1" applyBorder="1" applyAlignment="1">
      <alignment horizontal="left" wrapText="1"/>
    </xf>
    <xf numFmtId="0" fontId="0" fillId="0" borderId="0" xfId="0" applyAlignment="1">
      <alignment horizontal="left" wrapText="1"/>
    </xf>
    <xf numFmtId="0" fontId="27" fillId="0" borderId="5" xfId="0" applyFont="1" applyBorder="1" applyAlignment="1">
      <alignment horizontal="left"/>
    </xf>
    <xf numFmtId="0" fontId="0" fillId="3" borderId="14" xfId="0" applyFill="1" applyBorder="1"/>
    <xf numFmtId="0" fontId="0" fillId="3" borderId="15" xfId="0" applyNumberFormat="1" applyFill="1" applyBorder="1" applyAlignment="1">
      <alignment wrapText="1"/>
    </xf>
    <xf numFmtId="0" fontId="0" fillId="3" borderId="16" xfId="0" applyFill="1" applyBorder="1"/>
    <xf numFmtId="0" fontId="1" fillId="2" borderId="0" xfId="0" applyFont="1" applyFill="1" applyAlignment="1">
      <alignment vertical="top"/>
    </xf>
    <xf numFmtId="0" fontId="0" fillId="0" borderId="0" xfId="0" applyAlignment="1">
      <alignment horizontal="center"/>
    </xf>
    <xf numFmtId="0" fontId="28" fillId="7" borderId="0" xfId="0" applyFont="1" applyFill="1" applyAlignment="1">
      <alignment horizontal="left" vertical="center"/>
    </xf>
    <xf numFmtId="0" fontId="0" fillId="7" borderId="0" xfId="0" applyFill="1" applyAlignment="1">
      <alignment horizontal="center" vertical="center"/>
    </xf>
    <xf numFmtId="0" fontId="0" fillId="2" borderId="0" xfId="0" applyFill="1" applyAlignment="1">
      <alignment horizontal="center" vertical="center"/>
    </xf>
    <xf numFmtId="14" fontId="29" fillId="2" borderId="9" xfId="0" applyNumberFormat="1" applyFont="1" applyFill="1" applyBorder="1" applyAlignment="1">
      <alignment horizontal="center"/>
    </xf>
    <xf numFmtId="0" fontId="0" fillId="7" borderId="0" xfId="0" applyFill="1"/>
    <xf numFmtId="0" fontId="30" fillId="2" borderId="0" xfId="0" applyFont="1" applyFill="1" applyAlignment="1">
      <alignment horizontal="center" vertical="center"/>
    </xf>
    <xf numFmtId="0" fontId="0" fillId="2" borderId="9" xfId="0" applyFill="1" applyBorder="1" applyAlignment="1">
      <alignment horizontal="center" vertical="center"/>
    </xf>
    <xf numFmtId="0" fontId="31" fillId="7" borderId="0" xfId="0" applyFont="1" applyFill="1" applyAlignment="1">
      <alignment horizontal="right" vertical="center"/>
    </xf>
    <xf numFmtId="0" fontId="0" fillId="0" borderId="0" xfId="0" applyAlignment="1">
      <alignment horizontal="right"/>
    </xf>
    <xf numFmtId="14" fontId="29" fillId="7" borderId="0" xfId="0" applyNumberFormat="1" applyFont="1" applyFill="1" applyAlignment="1">
      <alignment horizontal="center" vertical="center"/>
    </xf>
    <xf numFmtId="0" fontId="32" fillId="2" borderId="9" xfId="0" applyFont="1" applyFill="1" applyBorder="1" applyAlignment="1">
      <alignment horizontal="center" vertical="center"/>
    </xf>
    <xf numFmtId="0" fontId="32" fillId="2" borderId="0" xfId="0" applyFont="1" applyFill="1" applyBorder="1" applyAlignment="1">
      <alignment vertical="center"/>
    </xf>
    <xf numFmtId="0" fontId="0" fillId="2" borderId="9" xfId="0" applyFill="1" applyBorder="1" applyAlignment="1">
      <alignment horizontal="center"/>
    </xf>
    <xf numFmtId="0" fontId="34" fillId="2" borderId="0" xfId="8" applyFont="1" applyFill="1" applyBorder="1" applyAlignment="1">
      <alignment horizontal="left"/>
    </xf>
    <xf numFmtId="0" fontId="31" fillId="7" borderId="0" xfId="0" applyFont="1" applyFill="1" applyAlignment="1">
      <alignment horizontal="right"/>
    </xf>
    <xf numFmtId="14" fontId="29" fillId="7" borderId="0" xfId="0" applyNumberFormat="1" applyFont="1" applyFill="1" applyAlignment="1">
      <alignment horizontal="center"/>
    </xf>
    <xf numFmtId="0" fontId="3" fillId="2" borderId="0" xfId="0" applyFont="1" applyFill="1" applyAlignment="1">
      <alignment horizontal="center" vertical="center"/>
    </xf>
    <xf numFmtId="0" fontId="3" fillId="2" borderId="0" xfId="0" applyFont="1" applyFill="1" applyBorder="1" applyAlignment="1">
      <alignment horizontal="center" wrapText="1"/>
    </xf>
    <xf numFmtId="0" fontId="30" fillId="2" borderId="0" xfId="0" applyFont="1" applyFill="1" applyAlignment="1"/>
    <xf numFmtId="0" fontId="0" fillId="0" borderId="0" xfId="0" applyAlignment="1"/>
    <xf numFmtId="0" fontId="30" fillId="2" borderId="0" xfId="0" applyFont="1" applyFill="1" applyAlignment="1"/>
    <xf numFmtId="0" fontId="32"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wrapText="1"/>
    </xf>
    <xf numFmtId="10" fontId="3" fillId="2" borderId="9" xfId="3" applyNumberFormat="1" applyFont="1" applyFill="1" applyBorder="1" applyAlignment="1">
      <alignment horizontal="center"/>
    </xf>
    <xf numFmtId="164" fontId="3"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horizontal="center" vertical="center"/>
    </xf>
    <xf numFmtId="0" fontId="37" fillId="2" borderId="6" xfId="0" applyFont="1" applyFill="1" applyBorder="1" applyAlignment="1">
      <alignment horizontal="center" vertical="center"/>
    </xf>
    <xf numFmtId="1" fontId="0" fillId="2" borderId="0" xfId="0" applyNumberFormat="1" applyFill="1" applyAlignment="1">
      <alignment horizontal="center"/>
    </xf>
    <xf numFmtId="49" fontId="0" fillId="2" borderId="0" xfId="0" applyNumberFormat="1" applyFill="1" applyAlignment="1">
      <alignment horizontal="center" vertical="center"/>
    </xf>
    <xf numFmtId="165" fontId="1" fillId="0" borderId="0" xfId="9" applyNumberFormat="1" applyFont="1" applyAlignment="1">
      <alignment horizontal="center" vertical="center"/>
    </xf>
    <xf numFmtId="0" fontId="0" fillId="2" borderId="9" xfId="0" applyFont="1" applyFill="1" applyBorder="1" applyAlignment="1">
      <alignment horizontal="center" vertical="center"/>
    </xf>
    <xf numFmtId="10" fontId="0" fillId="2" borderId="0" xfId="3" applyNumberFormat="1" applyFont="1" applyFill="1"/>
    <xf numFmtId="165" fontId="1" fillId="2" borderId="9" xfId="9" applyNumberFormat="1" applyFont="1" applyFill="1" applyBorder="1" applyAlignment="1">
      <alignment horizontal="center" vertical="center"/>
    </xf>
    <xf numFmtId="166" fontId="0" fillId="2" borderId="0" xfId="0" applyNumberFormat="1" applyFill="1"/>
    <xf numFmtId="167" fontId="0" fillId="2" borderId="0" xfId="0" applyNumberFormat="1" applyFill="1"/>
    <xf numFmtId="1" fontId="0" fillId="2" borderId="0" xfId="0" applyNumberFormat="1" applyFill="1"/>
    <xf numFmtId="0" fontId="14" fillId="2" borderId="0" xfId="10" applyFill="1" applyBorder="1"/>
    <xf numFmtId="0" fontId="38" fillId="2" borderId="0" xfId="10" applyFont="1" applyFill="1" applyBorder="1"/>
    <xf numFmtId="0" fontId="38" fillId="2" borderId="0" xfId="10" applyFont="1" applyFill="1" applyBorder="1" applyAlignment="1">
      <alignment horizontal="center"/>
    </xf>
    <xf numFmtId="0" fontId="0" fillId="2" borderId="0" xfId="0" applyFill="1" applyBorder="1" applyAlignment="1">
      <alignment horizontal="center"/>
    </xf>
    <xf numFmtId="0" fontId="39" fillId="2" borderId="0" xfId="4" applyFont="1" applyFill="1" applyBorder="1" applyAlignment="1">
      <alignment horizontal="center"/>
    </xf>
    <xf numFmtId="0" fontId="40" fillId="2" borderId="0" xfId="10" applyFont="1" applyFill="1" applyBorder="1" applyAlignment="1">
      <alignment horizontal="center"/>
    </xf>
    <xf numFmtId="0" fontId="41" fillId="2" borderId="0" xfId="10" applyFont="1" applyFill="1" applyBorder="1" applyAlignment="1">
      <alignment horizontal="center"/>
    </xf>
    <xf numFmtId="17" fontId="11" fillId="7" borderId="17" xfId="11" applyNumberFormat="1"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1" fillId="2" borderId="1" xfId="0" applyFont="1" applyFill="1" applyBorder="1" applyAlignment="1">
      <alignment horizontal="center" vertical="center" wrapText="1"/>
    </xf>
    <xf numFmtId="0" fontId="20" fillId="2" borderId="3" xfId="8" applyFont="1" applyFill="1" applyBorder="1" applyAlignment="1">
      <alignment horizontal="left" vertical="center" textRotation="90" wrapText="1"/>
    </xf>
    <xf numFmtId="17" fontId="17" fillId="0" borderId="4" xfId="11" applyNumberFormat="1" applyFont="1" applyFill="1" applyBorder="1" applyAlignment="1">
      <alignment horizontal="center" vertical="center"/>
    </xf>
    <xf numFmtId="0" fontId="42" fillId="0" borderId="0" xfId="8" applyFont="1" applyFill="1" applyBorder="1" applyAlignment="1">
      <alignment horizontal="center" vertical="center"/>
    </xf>
    <xf numFmtId="0" fontId="43" fillId="0" borderId="0" xfId="8" applyFont="1" applyFill="1" applyBorder="1" applyAlignment="1">
      <alignment horizontal="center" vertical="center"/>
    </xf>
    <xf numFmtId="0" fontId="43" fillId="0" borderId="5" xfId="8" applyFont="1" applyFill="1" applyBorder="1" applyAlignment="1">
      <alignment horizontal="center" vertical="center"/>
    </xf>
    <xf numFmtId="0" fontId="3" fillId="0" borderId="20" xfId="0" applyFont="1" applyBorder="1" applyAlignment="1">
      <alignment horizontal="center" vertical="center" wrapText="1"/>
    </xf>
    <xf numFmtId="0" fontId="0" fillId="0" borderId="5" xfId="0" applyBorder="1" applyAlignment="1">
      <alignment horizontal="left" vertical="center" textRotation="90" wrapText="1"/>
    </xf>
    <xf numFmtId="0" fontId="44" fillId="8" borderId="4" xfId="0" applyFont="1" applyFill="1" applyBorder="1" applyAlignment="1">
      <alignment horizontal="center"/>
    </xf>
    <xf numFmtId="2" fontId="17" fillId="9" borderId="0" xfId="1" applyNumberFormat="1" applyFont="1" applyFill="1" applyBorder="1" applyAlignment="1">
      <alignment horizontal="center" vertical="center"/>
    </xf>
    <xf numFmtId="43" fontId="17" fillId="0" borderId="21" xfId="1" applyFont="1" applyFill="1" applyBorder="1" applyAlignment="1">
      <alignment horizontal="center" vertical="center"/>
    </xf>
    <xf numFmtId="10" fontId="45" fillId="8" borderId="22" xfId="3" applyNumberFormat="1" applyFont="1" applyFill="1" applyBorder="1" applyAlignment="1">
      <alignment horizontal="center" vertical="center"/>
    </xf>
    <xf numFmtId="0" fontId="44" fillId="10" borderId="23" xfId="0" applyFont="1" applyFill="1" applyBorder="1" applyAlignment="1">
      <alignment horizontal="center"/>
    </xf>
    <xf numFmtId="2" fontId="16" fillId="9" borderId="24" xfId="0" applyNumberFormat="1" applyFont="1" applyFill="1" applyBorder="1" applyAlignment="1">
      <alignment horizontal="center" vertical="center"/>
    </xf>
    <xf numFmtId="10" fontId="45" fillId="10" borderId="22" xfId="3" applyNumberFormat="1" applyFont="1" applyFill="1" applyBorder="1" applyAlignment="1">
      <alignment horizontal="center" vertical="center"/>
    </xf>
    <xf numFmtId="0" fontId="44" fillId="11" borderId="4" xfId="0" applyFont="1" applyFill="1" applyBorder="1" applyAlignment="1">
      <alignment horizontal="center"/>
    </xf>
    <xf numFmtId="2" fontId="15" fillId="9" borderId="0" xfId="6" applyNumberFormat="1" applyFont="1" applyFill="1" applyBorder="1" applyAlignment="1">
      <alignment horizontal="center" vertical="center"/>
    </xf>
    <xf numFmtId="43" fontId="17" fillId="0" borderId="5" xfId="1" applyFont="1" applyFill="1" applyBorder="1" applyAlignment="1">
      <alignment horizontal="center" vertical="center"/>
    </xf>
    <xf numFmtId="10" fontId="45" fillId="11" borderId="22" xfId="3" applyNumberFormat="1" applyFont="1" applyFill="1" applyBorder="1" applyAlignment="1">
      <alignment horizontal="center" vertical="center"/>
    </xf>
    <xf numFmtId="0" fontId="46" fillId="12" borderId="25" xfId="0" applyFont="1" applyFill="1" applyBorder="1" applyAlignment="1">
      <alignment horizontal="center" vertical="center"/>
    </xf>
    <xf numFmtId="2" fontId="16" fillId="2" borderId="26" xfId="0" applyNumberFormat="1" applyFont="1" applyFill="1" applyBorder="1" applyAlignment="1">
      <alignment horizontal="center" vertical="center"/>
    </xf>
    <xf numFmtId="2" fontId="16" fillId="2" borderId="27" xfId="0" applyNumberFormat="1" applyFont="1" applyFill="1" applyBorder="1" applyAlignment="1">
      <alignment horizontal="center" vertical="center"/>
    </xf>
    <xf numFmtId="10" fontId="45" fillId="12" borderId="28" xfId="3" applyNumberFormat="1" applyFont="1" applyFill="1" applyBorder="1" applyAlignment="1">
      <alignment horizontal="center" vertical="center"/>
    </xf>
    <xf numFmtId="0" fontId="0" fillId="0" borderId="16" xfId="0" applyBorder="1" applyAlignment="1">
      <alignment horizontal="left" vertical="center" textRotation="90" wrapText="1"/>
    </xf>
    <xf numFmtId="17" fontId="11" fillId="7" borderId="17" xfId="11" applyNumberFormat="1"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2" fillId="0" borderId="2" xfId="8" applyFont="1" applyFill="1" applyBorder="1" applyAlignment="1">
      <alignment horizontal="center" vertical="center"/>
    </xf>
    <xf numFmtId="0" fontId="43" fillId="0" borderId="2" xfId="8" applyFont="1" applyFill="1" applyBorder="1" applyAlignment="1">
      <alignment horizontal="center" vertical="center"/>
    </xf>
    <xf numFmtId="0" fontId="43" fillId="0" borderId="3" xfId="8" applyFont="1" applyFill="1" applyBorder="1" applyAlignment="1">
      <alignment horizontal="center" vertical="center"/>
    </xf>
    <xf numFmtId="0" fontId="47" fillId="8" borderId="4" xfId="0" applyFont="1" applyFill="1" applyBorder="1" applyAlignment="1">
      <alignment horizontal="center"/>
    </xf>
    <xf numFmtId="10" fontId="17" fillId="0" borderId="0" xfId="3" applyNumberFormat="1" applyFont="1" applyFill="1" applyBorder="1" applyAlignment="1">
      <alignment horizontal="center" vertical="center"/>
    </xf>
    <xf numFmtId="165" fontId="0" fillId="2" borderId="0" xfId="3" applyNumberFormat="1" applyFont="1" applyFill="1"/>
    <xf numFmtId="0" fontId="47" fillId="10" borderId="23" xfId="0" applyFont="1" applyFill="1" applyBorder="1" applyAlignment="1">
      <alignment horizontal="center"/>
    </xf>
    <xf numFmtId="10" fontId="16" fillId="0" borderId="24" xfId="3" applyNumberFormat="1" applyFont="1" applyFill="1" applyBorder="1" applyAlignment="1">
      <alignment horizontal="center" vertical="center"/>
    </xf>
    <xf numFmtId="0" fontId="47" fillId="11" borderId="4" xfId="0" applyFont="1" applyFill="1" applyBorder="1" applyAlignment="1">
      <alignment horizontal="center"/>
    </xf>
    <xf numFmtId="10" fontId="15" fillId="0" borderId="0" xfId="3" applyNumberFormat="1" applyFont="1" applyFill="1" applyBorder="1" applyAlignment="1">
      <alignment horizontal="center" vertical="center"/>
    </xf>
    <xf numFmtId="0" fontId="48" fillId="12" borderId="25" xfId="0" applyFont="1" applyFill="1" applyBorder="1" applyAlignment="1">
      <alignment horizontal="center" vertical="center"/>
    </xf>
    <xf numFmtId="10" fontId="16" fillId="0" borderId="26" xfId="3" applyNumberFormat="1" applyFont="1" applyFill="1" applyBorder="1" applyAlignment="1">
      <alignment horizontal="center" vertical="center"/>
    </xf>
    <xf numFmtId="2" fontId="16" fillId="0" borderId="27" xfId="0" applyNumberFormat="1" applyFont="1" applyFill="1" applyBorder="1" applyAlignment="1">
      <alignment horizontal="center" vertical="center"/>
    </xf>
    <xf numFmtId="0" fontId="40" fillId="2" borderId="0" xfId="10" applyFont="1" applyFill="1" applyBorder="1"/>
    <xf numFmtId="0" fontId="0" fillId="7" borderId="1" xfId="0" applyFill="1" applyBorder="1"/>
    <xf numFmtId="0" fontId="0" fillId="7" borderId="2" xfId="0" applyFill="1" applyBorder="1"/>
    <xf numFmtId="0" fontId="0" fillId="7" borderId="3" xfId="0" applyFill="1" applyBorder="1"/>
    <xf numFmtId="0" fontId="0" fillId="7" borderId="4" xfId="0" applyFill="1" applyBorder="1"/>
    <xf numFmtId="0" fontId="0" fillId="7" borderId="0" xfId="0" applyFill="1" applyBorder="1"/>
    <xf numFmtId="0" fontId="0" fillId="7" borderId="5" xfId="0" applyFill="1" applyBorder="1"/>
    <xf numFmtId="0" fontId="47" fillId="8" borderId="20" xfId="0" applyFont="1" applyFill="1" applyBorder="1" applyAlignment="1">
      <alignment horizontal="center"/>
    </xf>
    <xf numFmtId="168" fontId="17" fillId="0" borderId="12" xfId="2" applyNumberFormat="1" applyFont="1" applyFill="1" applyBorder="1" applyAlignment="1">
      <alignment horizontal="center" vertical="center"/>
    </xf>
    <xf numFmtId="43" fontId="17" fillId="0" borderId="12" xfId="1" applyFont="1" applyFill="1" applyBorder="1" applyAlignment="1">
      <alignment horizontal="center" vertical="center"/>
    </xf>
    <xf numFmtId="0" fontId="47" fillId="10" borderId="20" xfId="0" applyFont="1" applyFill="1" applyBorder="1" applyAlignment="1">
      <alignment horizontal="center"/>
    </xf>
    <xf numFmtId="0" fontId="47" fillId="11" borderId="23" xfId="0" applyFont="1" applyFill="1" applyBorder="1" applyAlignment="1">
      <alignment horizontal="center"/>
    </xf>
    <xf numFmtId="168" fontId="17" fillId="0" borderId="24" xfId="2" applyNumberFormat="1" applyFont="1" applyFill="1" applyBorder="1" applyAlignment="1">
      <alignment horizontal="center" vertical="center"/>
    </xf>
    <xf numFmtId="43" fontId="17" fillId="0" borderId="24" xfId="1" applyFont="1" applyFill="1" applyBorder="1" applyAlignment="1">
      <alignment horizontal="center" vertical="center"/>
    </xf>
    <xf numFmtId="168" fontId="3" fillId="7" borderId="4" xfId="2" applyNumberFormat="1" applyFont="1" applyFill="1" applyBorder="1"/>
    <xf numFmtId="0" fontId="3" fillId="7" borderId="0" xfId="0" applyFont="1" applyFill="1" applyBorder="1"/>
    <xf numFmtId="0" fontId="48" fillId="12" borderId="14" xfId="0" applyFont="1" applyFill="1" applyBorder="1" applyAlignment="1">
      <alignment horizontal="center" vertical="center"/>
    </xf>
    <xf numFmtId="168" fontId="17" fillId="0" borderId="15" xfId="2" applyNumberFormat="1" applyFont="1" applyFill="1" applyBorder="1" applyAlignment="1">
      <alignment horizontal="center" vertical="center"/>
    </xf>
    <xf numFmtId="2" fontId="16" fillId="0" borderId="15" xfId="0" applyNumberFormat="1" applyFont="1" applyFill="1" applyBorder="1" applyAlignment="1">
      <alignment horizontal="center" vertical="center"/>
    </xf>
    <xf numFmtId="0" fontId="40" fillId="7" borderId="0" xfId="10" applyFont="1" applyFill="1" applyBorder="1"/>
    <xf numFmtId="0" fontId="40" fillId="7" borderId="0" xfId="10" applyFont="1" applyFill="1" applyBorder="1" applyAlignment="1">
      <alignment vertical="top"/>
    </xf>
    <xf numFmtId="169" fontId="1" fillId="2" borderId="9" xfId="9" applyNumberFormat="1" applyFont="1" applyFill="1" applyBorder="1" applyAlignment="1">
      <alignment horizontal="center" vertical="center"/>
    </xf>
    <xf numFmtId="170" fontId="1" fillId="2" borderId="9" xfId="9" applyNumberFormat="1" applyFont="1" applyFill="1" applyBorder="1" applyAlignment="1">
      <alignment horizontal="center" vertical="center"/>
    </xf>
    <xf numFmtId="0" fontId="0" fillId="7" borderId="14" xfId="0" applyFill="1" applyBorder="1"/>
    <xf numFmtId="0" fontId="0" fillId="7" borderId="15" xfId="0" applyFill="1" applyBorder="1"/>
    <xf numFmtId="0" fontId="0" fillId="7" borderId="16" xfId="0" applyFill="1" applyBorder="1"/>
    <xf numFmtId="164" fontId="3"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165" fontId="1" fillId="0" borderId="0" xfId="9" applyNumberFormat="1" applyFont="1" applyFill="1" applyAlignment="1">
      <alignment horizontal="center" vertical="center"/>
    </xf>
    <xf numFmtId="164" fontId="3" fillId="0" borderId="0" xfId="0" applyNumberFormat="1" applyFont="1" applyFill="1" applyBorder="1" applyAlignment="1">
      <alignment horizontal="center" vertical="center"/>
    </xf>
    <xf numFmtId="165" fontId="3" fillId="7" borderId="0" xfId="9" applyNumberFormat="1" applyFont="1" applyFill="1" applyBorder="1" applyAlignment="1">
      <alignment horizontal="center" vertical="center"/>
    </xf>
    <xf numFmtId="171" fontId="1" fillId="2" borderId="9" xfId="1" applyNumberFormat="1" applyFont="1" applyFill="1" applyBorder="1" applyAlignment="1">
      <alignment horizontal="center" vertical="center"/>
    </xf>
    <xf numFmtId="171" fontId="1" fillId="2" borderId="0" xfId="1" applyNumberFormat="1" applyFont="1" applyFill="1" applyBorder="1" applyAlignment="1">
      <alignment horizontal="center" vertical="center"/>
    </xf>
    <xf numFmtId="1" fontId="0" fillId="2" borderId="0" xfId="0" applyNumberFormat="1" applyFont="1" applyFill="1" applyBorder="1" applyAlignment="1">
      <alignment horizontal="center"/>
    </xf>
    <xf numFmtId="0" fontId="0" fillId="2" borderId="0" xfId="0" applyFont="1" applyFill="1" applyAlignment="1">
      <alignment horizontal="center" vertical="center"/>
    </xf>
    <xf numFmtId="1" fontId="0" fillId="2" borderId="9" xfId="0"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0" fontId="0" fillId="0" borderId="0" xfId="0" applyFont="1" applyFill="1" applyAlignment="1">
      <alignment horizontal="center" vertical="center"/>
    </xf>
    <xf numFmtId="1" fontId="0" fillId="2" borderId="0" xfId="0" applyNumberFormat="1" applyFont="1" applyFill="1" applyAlignment="1">
      <alignment horizontal="center"/>
    </xf>
    <xf numFmtId="0" fontId="49" fillId="0" borderId="0" xfId="0" applyFont="1" applyFill="1" applyBorder="1" applyAlignment="1">
      <alignment horizontal="center" vertical="center"/>
    </xf>
    <xf numFmtId="164" fontId="3" fillId="7" borderId="0" xfId="0" applyNumberFormat="1" applyFont="1" applyFill="1" applyAlignment="1">
      <alignment horizontal="center" vertical="center"/>
    </xf>
    <xf numFmtId="0" fontId="50" fillId="7" borderId="0" xfId="0" applyFont="1" applyFill="1" applyBorder="1" applyAlignment="1">
      <alignment horizontal="center" vertical="center"/>
    </xf>
    <xf numFmtId="165" fontId="3" fillId="7" borderId="0" xfId="9" applyNumberFormat="1" applyFont="1" applyFill="1" applyAlignment="1">
      <alignment horizontal="center" vertical="center"/>
    </xf>
    <xf numFmtId="0" fontId="3" fillId="7" borderId="0" xfId="0" applyFont="1" applyFill="1" applyAlignment="1">
      <alignment horizontal="center" vertical="center"/>
    </xf>
    <xf numFmtId="1" fontId="3" fillId="7" borderId="9" xfId="0" applyNumberFormat="1" applyFont="1" applyFill="1" applyBorder="1" applyAlignment="1">
      <alignment horizontal="center" vertical="center"/>
    </xf>
    <xf numFmtId="1" fontId="3" fillId="7" borderId="0" xfId="0" applyNumberFormat="1" applyFont="1" applyFill="1" applyAlignment="1">
      <alignment horizontal="center"/>
    </xf>
    <xf numFmtId="164" fontId="3" fillId="2" borderId="0" xfId="0" applyNumberFormat="1" applyFont="1" applyFill="1" applyAlignment="1">
      <alignment horizontal="center" vertical="center"/>
    </xf>
    <xf numFmtId="0" fontId="0" fillId="2" borderId="0" xfId="0" quotePrefix="1" applyFill="1" applyAlignment="1">
      <alignment horizontal="center" vertical="center"/>
    </xf>
    <xf numFmtId="0" fontId="3" fillId="13" borderId="17" xfId="0" applyFont="1" applyFill="1" applyBorder="1" applyAlignment="1">
      <alignment horizontal="center" vertical="center"/>
    </xf>
    <xf numFmtId="0" fontId="0" fillId="13" borderId="18" xfId="0" applyFill="1" applyBorder="1" applyAlignment="1">
      <alignment horizontal="center" vertical="center"/>
    </xf>
    <xf numFmtId="10" fontId="3" fillId="13" borderId="18" xfId="3" applyNumberFormat="1" applyFont="1" applyFill="1" applyBorder="1" applyAlignment="1">
      <alignment horizontal="center" vertical="center"/>
    </xf>
    <xf numFmtId="1" fontId="2" fillId="8" borderId="29" xfId="0" applyNumberFormat="1" applyFont="1" applyFill="1" applyBorder="1" applyAlignment="1">
      <alignment horizontal="center" vertical="center"/>
    </xf>
    <xf numFmtId="1" fontId="2" fillId="10" borderId="29" xfId="0" applyNumberFormat="1" applyFont="1" applyFill="1" applyBorder="1" applyAlignment="1">
      <alignment horizontal="center" vertical="center"/>
    </xf>
    <xf numFmtId="1" fontId="2" fillId="11" borderId="17" xfId="0" applyNumberFormat="1" applyFont="1" applyFill="1" applyBorder="1" applyAlignment="1">
      <alignment horizontal="center" vertical="center"/>
    </xf>
    <xf numFmtId="1" fontId="2" fillId="12" borderId="30" xfId="0" applyNumberFormat="1" applyFont="1" applyFill="1" applyBorder="1" applyAlignment="1">
      <alignment horizontal="center"/>
    </xf>
    <xf numFmtId="1" fontId="0" fillId="2" borderId="9" xfId="0" applyNumberFormat="1" applyFill="1" applyBorder="1" applyAlignment="1">
      <alignment horizontal="center" vertical="center"/>
    </xf>
    <xf numFmtId="1" fontId="2" fillId="11" borderId="29" xfId="0" applyNumberFormat="1" applyFont="1" applyFill="1" applyBorder="1" applyAlignment="1">
      <alignment horizontal="center" vertical="center"/>
    </xf>
    <xf numFmtId="0" fontId="51" fillId="2" borderId="0" xfId="0" applyFont="1" applyFill="1"/>
    <xf numFmtId="0" fontId="0" fillId="2" borderId="6" xfId="0" applyFill="1" applyBorder="1"/>
    <xf numFmtId="0" fontId="52" fillId="2" borderId="8" xfId="0" applyFont="1" applyFill="1" applyBorder="1" applyAlignment="1">
      <alignment horizontal="center" vertical="center" wrapText="1"/>
    </xf>
    <xf numFmtId="0" fontId="53" fillId="8" borderId="9" xfId="0" applyFont="1" applyFill="1" applyBorder="1" applyAlignment="1"/>
    <xf numFmtId="0" fontId="30" fillId="2" borderId="13" xfId="0" applyFont="1" applyFill="1" applyBorder="1" applyAlignment="1">
      <alignment horizontal="center" vertical="center" wrapText="1"/>
    </xf>
    <xf numFmtId="0" fontId="53" fillId="2" borderId="0" xfId="0" applyFont="1" applyFill="1" applyBorder="1" applyAlignment="1"/>
    <xf numFmtId="0" fontId="16" fillId="0" borderId="9" xfId="0" applyFont="1" applyFill="1" applyBorder="1" applyAlignment="1"/>
    <xf numFmtId="165" fontId="16" fillId="0" borderId="10" xfId="3" applyNumberFormat="1" applyFont="1" applyFill="1" applyBorder="1" applyAlignment="1">
      <alignment horizontal="center" vertical="center"/>
    </xf>
    <xf numFmtId="0" fontId="16" fillId="2" borderId="0" xfId="0" applyFont="1" applyFill="1" applyBorder="1" applyAlignment="1"/>
    <xf numFmtId="0" fontId="16" fillId="0" borderId="11" xfId="0" applyFont="1" applyFill="1" applyBorder="1" applyAlignment="1"/>
    <xf numFmtId="165" fontId="16" fillId="0" borderId="13" xfId="3" applyNumberFormat="1" applyFont="1" applyFill="1" applyBorder="1" applyAlignment="1">
      <alignment horizontal="center" vertical="center"/>
    </xf>
    <xf numFmtId="0" fontId="17" fillId="2" borderId="0" xfId="8" applyFont="1" applyFill="1" applyBorder="1"/>
    <xf numFmtId="165" fontId="15" fillId="2" borderId="0" xfId="8" applyNumberFormat="1" applyFont="1" applyFill="1" applyBorder="1" applyAlignment="1">
      <alignment horizontal="center"/>
    </xf>
    <xf numFmtId="165" fontId="0" fillId="2" borderId="0" xfId="0" applyNumberFormat="1" applyFill="1" applyBorder="1" applyAlignment="1">
      <alignment horizontal="center"/>
    </xf>
    <xf numFmtId="165" fontId="0" fillId="2" borderId="0" xfId="0" applyNumberFormat="1" applyFill="1"/>
    <xf numFmtId="0" fontId="2" fillId="8" borderId="6" xfId="0" applyFont="1" applyFill="1" applyBorder="1" applyAlignment="1">
      <alignment horizontal="center" vertical="center"/>
    </xf>
    <xf numFmtId="0" fontId="0" fillId="0" borderId="7" xfId="0" applyBorder="1" applyAlignment="1"/>
    <xf numFmtId="0" fontId="0" fillId="0" borderId="8" xfId="0" applyBorder="1" applyAlignment="1"/>
    <xf numFmtId="165" fontId="2" fillId="8" borderId="31" xfId="3" applyNumberFormat="1" applyFont="1" applyFill="1" applyBorder="1" applyAlignment="1">
      <alignment horizontal="center" vertical="center"/>
    </xf>
    <xf numFmtId="165" fontId="2" fillId="10" borderId="31" xfId="3" applyNumberFormat="1" applyFont="1" applyFill="1" applyBorder="1" applyAlignment="1">
      <alignment horizontal="center" vertical="center"/>
    </xf>
    <xf numFmtId="165" fontId="2" fillId="11" borderId="31" xfId="3" applyNumberFormat="1" applyFont="1" applyFill="1" applyBorder="1" applyAlignment="1">
      <alignment horizontal="center" vertical="center"/>
    </xf>
    <xf numFmtId="165" fontId="2" fillId="12" borderId="31" xfId="3" applyNumberFormat="1" applyFont="1" applyFill="1" applyBorder="1" applyAlignment="1">
      <alignment horizontal="center" vertical="center"/>
    </xf>
    <xf numFmtId="0" fontId="0" fillId="2" borderId="9" xfId="0" applyFill="1" applyBorder="1" applyAlignment="1">
      <alignment horizontal="left" vertical="top" wrapText="1"/>
    </xf>
    <xf numFmtId="0" fontId="0" fillId="0" borderId="0" xfId="0" applyAlignment="1">
      <alignment horizontal="left" vertical="top"/>
    </xf>
    <xf numFmtId="0" fontId="2" fillId="8" borderId="11"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13" xfId="0" applyBorder="1" applyAlignment="1"/>
    <xf numFmtId="0" fontId="0" fillId="2" borderId="32" xfId="0" applyFill="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left" vertical="top"/>
    </xf>
    <xf numFmtId="0" fontId="49" fillId="2" borderId="32" xfId="0" applyFont="1" applyFill="1" applyBorder="1" applyAlignment="1">
      <alignment horizontal="center" vertical="center"/>
    </xf>
    <xf numFmtId="0" fontId="0" fillId="0" borderId="24" xfId="0" applyBorder="1" applyAlignment="1"/>
    <xf numFmtId="0" fontId="14" fillId="2" borderId="0" xfId="10" applyFill="1"/>
    <xf numFmtId="0" fontId="14" fillId="2" borderId="0" xfId="10" applyFill="1" applyAlignment="1">
      <alignment horizontal="center"/>
    </xf>
    <xf numFmtId="165" fontId="53" fillId="8" borderId="6" xfId="3" applyNumberFormat="1" applyFont="1" applyFill="1" applyBorder="1" applyAlignment="1">
      <alignment vertical="center"/>
    </xf>
    <xf numFmtId="0" fontId="31" fillId="2" borderId="6" xfId="1" applyNumberFormat="1" applyFont="1" applyFill="1" applyBorder="1" applyAlignment="1">
      <alignment horizontal="center" vertical="center"/>
    </xf>
    <xf numFmtId="0" fontId="31" fillId="2" borderId="7" xfId="1" applyNumberFormat="1" applyFont="1" applyFill="1" applyBorder="1" applyAlignment="1">
      <alignment horizontal="center" vertical="center"/>
    </xf>
    <xf numFmtId="0" fontId="31" fillId="2" borderId="8" xfId="1" applyNumberFormat="1" applyFont="1" applyFill="1" applyBorder="1" applyAlignment="1">
      <alignment horizontal="center" vertical="center"/>
    </xf>
    <xf numFmtId="0" fontId="0" fillId="2" borderId="9" xfId="0" applyFill="1" applyBorder="1" applyAlignment="1"/>
    <xf numFmtId="165" fontId="31" fillId="2" borderId="11" xfId="3" applyNumberFormat="1" applyFont="1" applyFill="1" applyBorder="1" applyAlignment="1">
      <alignment horizontal="center" vertical="center"/>
    </xf>
    <xf numFmtId="165" fontId="31" fillId="2" borderId="12" xfId="3" applyNumberFormat="1" applyFont="1" applyFill="1" applyBorder="1" applyAlignment="1">
      <alignment horizontal="center" vertical="center"/>
    </xf>
    <xf numFmtId="165" fontId="31" fillId="2" borderId="13" xfId="3" applyNumberFormat="1" applyFont="1" applyFill="1" applyBorder="1" applyAlignment="1">
      <alignment horizontal="center" vertical="center"/>
    </xf>
    <xf numFmtId="165" fontId="16" fillId="0" borderId="9" xfId="3" applyNumberFormat="1" applyFont="1" applyFill="1" applyBorder="1" applyAlignment="1">
      <alignment horizontal="right" vertical="center"/>
    </xf>
    <xf numFmtId="165" fontId="16" fillId="0" borderId="0" xfId="0" applyNumberFormat="1" applyFont="1" applyFill="1" applyBorder="1" applyAlignment="1">
      <alignment horizontal="center" vertical="center"/>
    </xf>
    <xf numFmtId="165" fontId="16" fillId="0" borderId="10" xfId="0" applyNumberFormat="1" applyFont="1" applyFill="1" applyBorder="1" applyAlignment="1">
      <alignment horizontal="center" vertical="center"/>
    </xf>
    <xf numFmtId="165" fontId="54" fillId="0" borderId="9" xfId="3" applyNumberFormat="1" applyFont="1" applyFill="1" applyBorder="1" applyAlignment="1">
      <alignment horizontal="right" vertical="center"/>
    </xf>
    <xf numFmtId="165" fontId="54" fillId="0" borderId="0" xfId="12" applyNumberFormat="1" applyFont="1" applyFill="1" applyBorder="1" applyAlignment="1">
      <alignment horizontal="center" vertical="center"/>
    </xf>
    <xf numFmtId="165" fontId="54" fillId="0" borderId="10" xfId="12" applyNumberFormat="1" applyFont="1" applyFill="1" applyBorder="1" applyAlignment="1">
      <alignment horizontal="center" vertical="center"/>
    </xf>
    <xf numFmtId="165" fontId="55" fillId="0" borderId="9" xfId="3" applyNumberFormat="1" applyFont="1" applyFill="1" applyBorder="1" applyAlignment="1">
      <alignment horizontal="right" vertical="center"/>
    </xf>
    <xf numFmtId="165" fontId="55" fillId="0" borderId="0" xfId="12" applyNumberFormat="1" applyFont="1" applyFill="1" applyBorder="1" applyAlignment="1">
      <alignment horizontal="center" vertical="center"/>
    </xf>
    <xf numFmtId="165" fontId="55" fillId="0" borderId="10" xfId="12" applyNumberFormat="1" applyFont="1" applyFill="1" applyBorder="1" applyAlignment="1">
      <alignment horizontal="center" vertical="center"/>
    </xf>
    <xf numFmtId="165" fontId="55" fillId="2" borderId="0" xfId="12" applyNumberFormat="1" applyFont="1" applyFill="1" applyBorder="1" applyAlignment="1">
      <alignment horizontal="center" vertical="center"/>
    </xf>
    <xf numFmtId="0" fontId="0" fillId="2" borderId="10" xfId="0" applyFill="1" applyBorder="1"/>
    <xf numFmtId="165" fontId="16" fillId="0" borderId="9" xfId="3" applyNumberFormat="1" applyFont="1" applyFill="1" applyBorder="1" applyAlignment="1">
      <alignment horizontal="left" vertical="center"/>
    </xf>
    <xf numFmtId="165" fontId="16" fillId="0" borderId="0" xfId="3" applyNumberFormat="1" applyFont="1" applyFill="1" applyBorder="1" applyAlignment="1">
      <alignment horizontal="center" vertical="center"/>
    </xf>
    <xf numFmtId="165" fontId="16" fillId="0" borderId="12" xfId="3" applyNumberFormat="1" applyFont="1" applyFill="1" applyBorder="1" applyAlignment="1">
      <alignment horizontal="center" vertical="center"/>
    </xf>
    <xf numFmtId="165" fontId="16" fillId="7" borderId="6" xfId="3" applyNumberFormat="1" applyFont="1" applyFill="1" applyBorder="1"/>
    <xf numFmtId="10" fontId="16" fillId="7" borderId="7" xfId="3" applyNumberFormat="1" applyFont="1" applyFill="1" applyBorder="1" applyAlignment="1">
      <alignment horizontal="center" vertical="center"/>
    </xf>
    <xf numFmtId="165" fontId="16" fillId="7" borderId="0" xfId="0" applyNumberFormat="1" applyFont="1" applyFill="1" applyBorder="1" applyAlignment="1">
      <alignment horizontal="center" vertical="center"/>
    </xf>
    <xf numFmtId="165" fontId="16" fillId="7" borderId="10" xfId="0" applyNumberFormat="1" applyFont="1" applyFill="1" applyBorder="1" applyAlignment="1">
      <alignment horizontal="center" vertical="center"/>
    </xf>
    <xf numFmtId="165" fontId="16" fillId="7" borderId="9" xfId="3" applyNumberFormat="1" applyFont="1" applyFill="1" applyBorder="1"/>
    <xf numFmtId="10" fontId="16" fillId="7" borderId="0" xfId="3" applyNumberFormat="1" applyFont="1" applyFill="1" applyBorder="1" applyAlignment="1">
      <alignment horizontal="center" vertical="center"/>
    </xf>
    <xf numFmtId="10" fontId="16" fillId="0" borderId="0" xfId="3" applyNumberFormat="1" applyFont="1" applyFill="1" applyBorder="1" applyAlignment="1">
      <alignment horizontal="center" vertical="center"/>
    </xf>
    <xf numFmtId="165" fontId="16" fillId="7" borderId="11" xfId="3" applyNumberFormat="1" applyFont="1" applyFill="1" applyBorder="1"/>
    <xf numFmtId="10" fontId="16" fillId="7" borderId="12" xfId="3" applyNumberFormat="1" applyFont="1" applyFill="1" applyBorder="1" applyAlignment="1">
      <alignment horizontal="center" vertical="center"/>
    </xf>
    <xf numFmtId="165" fontId="16" fillId="7" borderId="12" xfId="0" applyNumberFormat="1" applyFont="1" applyFill="1" applyBorder="1" applyAlignment="1">
      <alignment horizontal="center" vertical="center"/>
    </xf>
    <xf numFmtId="165" fontId="16" fillId="7" borderId="13" xfId="0" applyNumberFormat="1" applyFont="1" applyFill="1" applyBorder="1" applyAlignment="1">
      <alignment horizontal="center" vertical="center"/>
    </xf>
    <xf numFmtId="0" fontId="30" fillId="0" borderId="0" xfId="0" applyFont="1" applyBorder="1" applyAlignment="1">
      <alignment vertical="top" wrapText="1"/>
    </xf>
    <xf numFmtId="165" fontId="30" fillId="2" borderId="0" xfId="3" applyNumberFormat="1" applyFont="1" applyFill="1" applyBorder="1" applyAlignment="1">
      <alignment vertical="center" wrapText="1"/>
    </xf>
    <xf numFmtId="0" fontId="30" fillId="2" borderId="0" xfId="0" applyFont="1" applyFill="1" applyBorder="1" applyAlignment="1">
      <alignment vertical="center" wrapText="1"/>
    </xf>
    <xf numFmtId="0" fontId="30" fillId="2" borderId="0" xfId="0" applyFont="1" applyFill="1" applyBorder="1" applyAlignment="1">
      <alignment vertical="top" wrapText="1"/>
    </xf>
    <xf numFmtId="0" fontId="0" fillId="0" borderId="0" xfId="0" applyAlignment="1">
      <alignment wrapText="1"/>
    </xf>
    <xf numFmtId="0" fontId="0" fillId="2" borderId="0" xfId="0" applyFill="1" applyBorder="1" applyAlignment="1">
      <alignment horizontal="center" vertical="center"/>
    </xf>
    <xf numFmtId="0" fontId="2" fillId="8" borderId="32"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1" fillId="2" borderId="6" xfId="1" quotePrefix="1" applyNumberFormat="1" applyFont="1" applyFill="1" applyBorder="1" applyAlignment="1">
      <alignment horizontal="center" vertical="center"/>
    </xf>
    <xf numFmtId="0" fontId="31" fillId="2" borderId="7" xfId="1" quotePrefix="1" applyNumberFormat="1" applyFont="1" applyFill="1" applyBorder="1" applyAlignment="1">
      <alignment horizontal="center" vertical="center"/>
    </xf>
    <xf numFmtId="0" fontId="31" fillId="2" borderId="8" xfId="1" quotePrefix="1" applyNumberFormat="1" applyFont="1" applyFill="1" applyBorder="1" applyAlignment="1">
      <alignment horizontal="center" vertical="center"/>
    </xf>
    <xf numFmtId="0" fontId="31" fillId="2" borderId="0" xfId="1" applyNumberFormat="1" applyFont="1" applyFill="1" applyBorder="1" applyAlignment="1">
      <alignment horizontal="center" vertical="center"/>
    </xf>
    <xf numFmtId="165" fontId="16" fillId="2" borderId="0" xfId="3" applyNumberFormat="1" applyFont="1" applyFill="1" applyBorder="1" applyAlignment="1">
      <alignment horizontal="center" vertical="center"/>
    </xf>
    <xf numFmtId="165" fontId="54" fillId="2" borderId="0" xfId="12" applyNumberFormat="1" applyFont="1" applyFill="1" applyBorder="1" applyAlignment="1">
      <alignment horizontal="center" vertical="center"/>
    </xf>
    <xf numFmtId="0" fontId="51" fillId="0" borderId="0" xfId="0" applyFont="1" applyBorder="1" applyAlignment="1">
      <alignment vertical="top" wrapText="1"/>
    </xf>
    <xf numFmtId="0" fontId="0" fillId="0" borderId="0" xfId="0" applyBorder="1" applyAlignment="1">
      <alignment vertical="top" wrapText="1"/>
    </xf>
    <xf numFmtId="0" fontId="51" fillId="2" borderId="0" xfId="0" applyFont="1" applyFill="1" applyBorder="1" applyAlignment="1">
      <alignment vertical="center" wrapText="1"/>
    </xf>
    <xf numFmtId="0" fontId="30" fillId="0" borderId="7" xfId="0" applyFont="1" applyBorder="1" applyAlignment="1">
      <alignment vertical="top" wrapText="1"/>
    </xf>
    <xf numFmtId="0" fontId="0" fillId="0" borderId="7" xfId="0" applyBorder="1" applyAlignment="1">
      <alignment wrapText="1"/>
    </xf>
    <xf numFmtId="0" fontId="0" fillId="0" borderId="0" xfId="0" applyBorder="1" applyAlignment="1">
      <alignment wrapText="1"/>
    </xf>
    <xf numFmtId="0" fontId="30" fillId="2" borderId="0" xfId="0" applyFont="1" applyFill="1" applyBorder="1" applyAlignment="1">
      <alignment vertical="top"/>
    </xf>
    <xf numFmtId="0" fontId="0" fillId="2" borderId="0" xfId="0" applyFill="1" applyBorder="1" applyAlignment="1"/>
    <xf numFmtId="0" fontId="49" fillId="2" borderId="32" xfId="0" applyFont="1" applyFill="1" applyBorder="1" applyAlignment="1">
      <alignment horizontal="center" vertical="center" wrapText="1"/>
    </xf>
    <xf numFmtId="0" fontId="31" fillId="0" borderId="7" xfId="1" quotePrefix="1" applyNumberFormat="1" applyFont="1" applyFill="1" applyBorder="1" applyAlignment="1">
      <alignment horizontal="center" vertical="center"/>
    </xf>
    <xf numFmtId="0" fontId="31" fillId="0" borderId="8" xfId="1" quotePrefix="1" applyNumberFormat="1" applyFont="1" applyFill="1" applyBorder="1" applyAlignment="1">
      <alignment horizontal="center" vertical="center"/>
    </xf>
    <xf numFmtId="0" fontId="31" fillId="2" borderId="0" xfId="1" quotePrefix="1" applyNumberFormat="1" applyFont="1" applyFill="1" applyBorder="1" applyAlignment="1">
      <alignment horizontal="center" vertical="center"/>
    </xf>
    <xf numFmtId="165" fontId="56" fillId="0" borderId="9" xfId="3" applyNumberFormat="1" applyFont="1" applyFill="1" applyBorder="1" applyAlignment="1">
      <alignment horizontal="right" vertical="center"/>
    </xf>
    <xf numFmtId="165" fontId="56" fillId="0" borderId="0" xfId="3" applyNumberFormat="1" applyFont="1" applyFill="1" applyBorder="1" applyAlignment="1">
      <alignment horizontal="center" vertical="center"/>
    </xf>
    <xf numFmtId="165" fontId="56" fillId="0" borderId="10" xfId="3" applyNumberFormat="1" applyFont="1" applyFill="1" applyBorder="1" applyAlignment="1">
      <alignment horizontal="center" vertical="center"/>
    </xf>
    <xf numFmtId="165" fontId="57" fillId="0" borderId="9" xfId="3" applyNumberFormat="1" applyFont="1" applyFill="1" applyBorder="1" applyAlignment="1">
      <alignment horizontal="right" vertical="center"/>
    </xf>
    <xf numFmtId="165" fontId="57" fillId="0" borderId="0" xfId="12" applyNumberFormat="1" applyFont="1" applyFill="1" applyBorder="1" applyAlignment="1">
      <alignment horizontal="center" vertical="center"/>
    </xf>
    <xf numFmtId="165" fontId="57" fillId="0" borderId="10" xfId="12" applyNumberFormat="1" applyFont="1" applyFill="1" applyBorder="1" applyAlignment="1">
      <alignment horizontal="center" vertical="center"/>
    </xf>
    <xf numFmtId="165" fontId="58" fillId="0" borderId="9" xfId="3" applyNumberFormat="1" applyFont="1" applyFill="1" applyBorder="1" applyAlignment="1">
      <alignment horizontal="right" vertical="center"/>
    </xf>
    <xf numFmtId="165" fontId="58" fillId="0" borderId="0" xfId="12" applyNumberFormat="1" applyFont="1" applyFill="1" applyBorder="1" applyAlignment="1">
      <alignment horizontal="center" vertical="center"/>
    </xf>
    <xf numFmtId="165" fontId="58" fillId="0" borderId="10" xfId="12" applyNumberFormat="1" applyFont="1" applyFill="1" applyBorder="1" applyAlignment="1">
      <alignment horizontal="center" vertical="center"/>
    </xf>
    <xf numFmtId="165" fontId="59" fillId="0" borderId="9" xfId="3" applyNumberFormat="1" applyFont="1" applyFill="1" applyBorder="1" applyAlignment="1">
      <alignment horizontal="right" vertical="center"/>
    </xf>
    <xf numFmtId="165" fontId="60" fillId="0" borderId="0" xfId="3" applyNumberFormat="1" applyFont="1" applyFill="1" applyBorder="1" applyAlignment="1">
      <alignment horizontal="center" vertical="center"/>
    </xf>
    <xf numFmtId="165" fontId="60" fillId="0" borderId="10" xfId="3" applyNumberFormat="1" applyFont="1" applyFill="1" applyBorder="1" applyAlignment="1">
      <alignment horizontal="center" vertical="center"/>
    </xf>
    <xf numFmtId="165" fontId="16" fillId="0" borderId="11" xfId="3" applyNumberFormat="1" applyFont="1" applyFill="1" applyBorder="1" applyAlignment="1">
      <alignment horizontal="right" vertical="center"/>
    </xf>
    <xf numFmtId="0" fontId="30" fillId="2" borderId="0" xfId="0" applyFont="1" applyFill="1" applyAlignment="1">
      <alignment vertical="top" wrapText="1"/>
    </xf>
    <xf numFmtId="0" fontId="0" fillId="2" borderId="0" xfId="0" applyFill="1" applyAlignment="1"/>
    <xf numFmtId="165" fontId="16" fillId="2" borderId="0" xfId="3" applyNumberFormat="1" applyFont="1" applyFill="1" applyAlignment="1">
      <alignment horizontal="center" vertical="center"/>
    </xf>
    <xf numFmtId="0" fontId="0" fillId="2" borderId="1" xfId="0" applyFill="1" applyBorder="1"/>
    <xf numFmtId="0" fontId="0" fillId="2" borderId="2" xfId="0" applyFill="1" applyBorder="1"/>
    <xf numFmtId="0" fontId="0" fillId="2" borderId="3" xfId="0" applyFill="1" applyBorder="1"/>
    <xf numFmtId="0" fontId="2" fillId="8" borderId="4" xfId="8" applyFont="1" applyFill="1" applyBorder="1"/>
    <xf numFmtId="0" fontId="20" fillId="2" borderId="0" xfId="8" applyFont="1" applyFill="1" applyBorder="1"/>
    <xf numFmtId="0" fontId="16" fillId="2" borderId="0" xfId="0" applyFont="1" applyFill="1" applyBorder="1"/>
    <xf numFmtId="0" fontId="0" fillId="2" borderId="5" xfId="0" applyFill="1" applyBorder="1"/>
    <xf numFmtId="0" fontId="20" fillId="2" borderId="4" xfId="8" applyFont="1" applyFill="1" applyBorder="1"/>
    <xf numFmtId="0" fontId="53" fillId="8" borderId="0" xfId="8" applyFont="1" applyFill="1" applyBorder="1" applyAlignment="1">
      <alignment horizontal="center" vertical="center" wrapText="1"/>
    </xf>
    <xf numFmtId="0" fontId="53"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 fillId="8" borderId="0" xfId="0" applyFont="1" applyFill="1" applyAlignment="1">
      <alignment horizontal="center" wrapText="1"/>
    </xf>
    <xf numFmtId="0" fontId="61" fillId="2" borderId="0" xfId="8" applyFont="1" applyFill="1" applyBorder="1" applyAlignment="1">
      <alignment horizontal="center" vertical="center"/>
    </xf>
    <xf numFmtId="17" fontId="20" fillId="2" borderId="0" xfId="8" applyNumberFormat="1" applyFont="1" applyFill="1" applyBorder="1"/>
    <xf numFmtId="10" fontId="20" fillId="2" borderId="0" xfId="12" applyNumberFormat="1" applyFont="1" applyFill="1" applyBorder="1" applyAlignment="1">
      <alignment horizontal="center"/>
    </xf>
    <xf numFmtId="0" fontId="16" fillId="2" borderId="0" xfId="0" applyFont="1" applyFill="1" applyBorder="1" applyAlignment="1">
      <alignment horizontal="center" vertical="center"/>
    </xf>
    <xf numFmtId="10" fontId="18" fillId="14" borderId="0" xfId="3" applyNumberFormat="1" applyFont="1" applyFill="1" applyBorder="1" applyAlignment="1">
      <alignment horizontal="center" vertical="center"/>
    </xf>
    <xf numFmtId="10" fontId="20" fillId="2" borderId="0" xfId="12" applyNumberFormat="1" applyFont="1" applyFill="1" applyBorder="1" applyAlignment="1">
      <alignment horizontal="center" vertical="center"/>
    </xf>
    <xf numFmtId="10" fontId="16" fillId="2" borderId="0" xfId="0" applyNumberFormat="1" applyFont="1" applyFill="1" applyBorder="1" applyAlignment="1">
      <alignment horizontal="center" vertical="center"/>
    </xf>
    <xf numFmtId="10" fontId="16" fillId="2" borderId="0" xfId="12" applyNumberFormat="1" applyFont="1" applyFill="1" applyBorder="1" applyAlignment="1">
      <alignment horizontal="center" vertical="center"/>
    </xf>
    <xf numFmtId="165" fontId="16" fillId="2" borderId="0" xfId="3" applyNumberFormat="1" applyFont="1" applyFill="1" applyBorder="1" applyAlignment="1">
      <alignment horizontal="left" vertical="center"/>
    </xf>
    <xf numFmtId="0" fontId="16" fillId="2" borderId="0" xfId="0" applyFont="1" applyFill="1" applyBorder="1" applyAlignment="1">
      <alignment horizontal="center"/>
    </xf>
    <xf numFmtId="0" fontId="62" fillId="7" borderId="1" xfId="8" applyFont="1" applyFill="1" applyBorder="1" applyAlignment="1">
      <alignment horizontal="right" vertical="center"/>
    </xf>
    <xf numFmtId="0" fontId="20" fillId="7" borderId="2" xfId="8" applyFont="1" applyFill="1" applyBorder="1"/>
    <xf numFmtId="0" fontId="31" fillId="7" borderId="3" xfId="8" applyFont="1" applyFill="1" applyBorder="1" applyAlignment="1">
      <alignment horizontal="center" vertical="center"/>
    </xf>
    <xf numFmtId="0" fontId="20" fillId="2" borderId="0" xfId="8" applyFont="1" applyFill="1" applyBorder="1" applyAlignment="1">
      <alignment horizontal="center"/>
    </xf>
    <xf numFmtId="10" fontId="14" fillId="2" borderId="5" xfId="12" applyNumberFormat="1" applyFont="1" applyFill="1" applyBorder="1"/>
    <xf numFmtId="10" fontId="14" fillId="2" borderId="0" xfId="12" applyNumberFormat="1" applyFont="1" applyFill="1" applyBorder="1"/>
    <xf numFmtId="0" fontId="63" fillId="7" borderId="23" xfId="8" applyFont="1" applyFill="1" applyBorder="1" applyAlignment="1">
      <alignment horizontal="right" vertical="center"/>
    </xf>
    <xf numFmtId="0" fontId="62" fillId="7" borderId="24" xfId="8" applyFont="1" applyFill="1" applyBorder="1"/>
    <xf numFmtId="0" fontId="20" fillId="7" borderId="33" xfId="8" applyFont="1" applyFill="1" applyBorder="1"/>
    <xf numFmtId="0" fontId="14" fillId="2" borderId="5" xfId="8" applyFill="1" applyBorder="1"/>
    <xf numFmtId="0" fontId="14" fillId="2" borderId="0" xfId="8" applyFill="1" applyBorder="1"/>
    <xf numFmtId="2" fontId="63" fillId="7" borderId="25" xfId="8" applyNumberFormat="1" applyFont="1" applyFill="1" applyBorder="1"/>
    <xf numFmtId="0" fontId="62" fillId="7" borderId="26" xfId="8" applyFont="1" applyFill="1" applyBorder="1"/>
    <xf numFmtId="0" fontId="20" fillId="7" borderId="27" xfId="8" applyFont="1" applyFill="1" applyBorder="1"/>
    <xf numFmtId="0" fontId="61" fillId="2" borderId="0" xfId="8" applyFont="1" applyFill="1" applyBorder="1" applyAlignment="1">
      <alignment horizontal="center"/>
    </xf>
    <xf numFmtId="2" fontId="20" fillId="14" borderId="0" xfId="8" applyNumberFormat="1" applyFont="1" applyFill="1" applyBorder="1" applyAlignment="1">
      <alignment horizontal="center" vertical="center"/>
    </xf>
    <xf numFmtId="2" fontId="20" fillId="2" borderId="0" xfId="8" applyNumberFormat="1" applyFont="1" applyFill="1" applyBorder="1" applyAlignment="1">
      <alignment horizontal="center" vertical="center"/>
    </xf>
    <xf numFmtId="0" fontId="16" fillId="2" borderId="4" xfId="0" applyFont="1" applyFill="1" applyBorder="1"/>
    <xf numFmtId="0" fontId="45" fillId="8" borderId="0" xfId="0" applyFont="1" applyFill="1" applyBorder="1" applyAlignment="1">
      <alignment horizontal="center" wrapText="1"/>
    </xf>
    <xf numFmtId="0" fontId="61" fillId="2" borderId="0" xfId="8" quotePrefix="1" applyFont="1" applyFill="1" applyBorder="1" applyAlignment="1">
      <alignment horizontal="center" vertical="center"/>
    </xf>
    <xf numFmtId="165" fontId="20" fillId="2" borderId="0" xfId="12" applyNumberFormat="1" applyFont="1" applyFill="1" applyBorder="1" applyAlignment="1">
      <alignment horizontal="center"/>
    </xf>
    <xf numFmtId="165" fontId="20" fillId="14" borderId="0" xfId="12" applyNumberFormat="1" applyFont="1" applyFill="1" applyBorder="1" applyAlignment="1">
      <alignment horizontal="center"/>
    </xf>
    <xf numFmtId="0" fontId="31" fillId="2" borderId="0" xfId="0" applyFont="1" applyFill="1" applyBorder="1" applyAlignment="1">
      <alignment horizontal="center" vertical="center"/>
    </xf>
    <xf numFmtId="0" fontId="0" fillId="2" borderId="14" xfId="0" applyFill="1" applyBorder="1"/>
    <xf numFmtId="0" fontId="0" fillId="2" borderId="15" xfId="0" applyFill="1" applyBorder="1"/>
    <xf numFmtId="0" fontId="0" fillId="2" borderId="16" xfId="0" applyFill="1" applyBorder="1"/>
    <xf numFmtId="0" fontId="0" fillId="0" borderId="0" xfId="0" applyAlignment="1">
      <alignment horizontal="center" vertical="center"/>
    </xf>
    <xf numFmtId="0" fontId="14" fillId="3" borderId="0" xfId="10" applyFill="1"/>
    <xf numFmtId="0" fontId="14" fillId="0" borderId="0" xfId="10"/>
    <xf numFmtId="10" fontId="14" fillId="3" borderId="0" xfId="3" applyNumberFormat="1" applyFont="1" applyFill="1"/>
    <xf numFmtId="0" fontId="14" fillId="3" borderId="0" xfId="10" applyFill="1" applyBorder="1"/>
    <xf numFmtId="0" fontId="15" fillId="3" borderId="1" xfId="10" applyFont="1" applyFill="1" applyBorder="1"/>
    <xf numFmtId="0" fontId="15" fillId="3" borderId="2" xfId="10" applyFont="1" applyFill="1" applyBorder="1"/>
    <xf numFmtId="0" fontId="15" fillId="3" borderId="2" xfId="10" applyFont="1" applyFill="1" applyBorder="1" applyAlignment="1">
      <alignment horizontal="center"/>
    </xf>
    <xf numFmtId="0" fontId="15" fillId="0" borderId="3" xfId="10" applyFont="1" applyBorder="1"/>
    <xf numFmtId="0" fontId="64" fillId="3" borderId="4" xfId="13" applyFont="1" applyFill="1" applyBorder="1" applyAlignment="1">
      <alignment horizontal="center"/>
    </xf>
    <xf numFmtId="0" fontId="64" fillId="3" borderId="0" xfId="13" applyFont="1" applyFill="1" applyBorder="1" applyAlignment="1">
      <alignment horizontal="center"/>
    </xf>
    <xf numFmtId="0" fontId="65" fillId="3" borderId="0" xfId="13" applyFont="1" applyFill="1" applyBorder="1" applyAlignment="1"/>
    <xf numFmtId="0" fontId="66" fillId="3" borderId="0" xfId="0" applyFont="1" applyFill="1" applyBorder="1" applyAlignment="1"/>
    <xf numFmtId="0" fontId="66" fillId="3" borderId="5" xfId="0" applyFont="1" applyFill="1" applyBorder="1" applyAlignment="1"/>
    <xf numFmtId="0" fontId="64" fillId="3" borderId="4" xfId="13" applyFont="1" applyFill="1" applyBorder="1" applyAlignment="1">
      <alignment horizontal="center"/>
    </xf>
    <xf numFmtId="0" fontId="64" fillId="3" borderId="0" xfId="13" applyFont="1" applyFill="1" applyBorder="1" applyAlignment="1">
      <alignment horizontal="center"/>
    </xf>
    <xf numFmtId="0" fontId="65" fillId="3" borderId="0" xfId="10" applyFont="1" applyFill="1" applyBorder="1"/>
    <xf numFmtId="0" fontId="65" fillId="3" borderId="0" xfId="10" applyFont="1" applyFill="1" applyBorder="1" applyAlignment="1">
      <alignment horizontal="center"/>
    </xf>
    <xf numFmtId="0" fontId="65" fillId="3" borderId="5" xfId="10" applyFont="1" applyFill="1" applyBorder="1"/>
    <xf numFmtId="0" fontId="64" fillId="3" borderId="6" xfId="13" applyFont="1" applyFill="1" applyBorder="1" applyAlignment="1">
      <alignment horizontal="center"/>
    </xf>
    <xf numFmtId="0" fontId="64" fillId="3" borderId="7" xfId="13" applyFont="1" applyFill="1" applyBorder="1" applyAlignment="1">
      <alignment horizontal="center"/>
    </xf>
    <xf numFmtId="0" fontId="67" fillId="4" borderId="6" xfId="13" applyFont="1" applyFill="1" applyBorder="1" applyAlignment="1">
      <alignment horizontal="center"/>
    </xf>
    <xf numFmtId="0" fontId="67" fillId="4" borderId="7" xfId="13" applyFont="1" applyFill="1" applyBorder="1" applyAlignment="1">
      <alignment horizontal="center"/>
    </xf>
    <xf numFmtId="0" fontId="68" fillId="4" borderId="7" xfId="10" applyFont="1" applyFill="1" applyBorder="1"/>
    <xf numFmtId="0" fontId="68" fillId="4" borderId="7" xfId="10" applyFont="1" applyFill="1" applyBorder="1" applyAlignment="1">
      <alignment horizontal="center"/>
    </xf>
    <xf numFmtId="0" fontId="68" fillId="4" borderId="8" xfId="10" applyFont="1" applyFill="1" applyBorder="1"/>
    <xf numFmtId="0" fontId="64" fillId="3" borderId="4" xfId="13" applyFont="1" applyFill="1" applyBorder="1"/>
    <xf numFmtId="0" fontId="64" fillId="3" borderId="9" xfId="13" applyFont="1" applyFill="1" applyBorder="1" applyAlignment="1">
      <alignment horizontal="center"/>
    </xf>
    <xf numFmtId="0" fontId="65" fillId="3" borderId="0" xfId="13" applyFont="1" applyFill="1" applyBorder="1" applyAlignment="1">
      <alignment horizontal="center"/>
    </xf>
    <xf numFmtId="0" fontId="66" fillId="3" borderId="0" xfId="0" applyFont="1" applyFill="1" applyBorder="1" applyAlignment="1">
      <alignment horizontal="center"/>
    </xf>
    <xf numFmtId="0" fontId="66"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10" xfId="0" applyBorder="1" applyAlignment="1">
      <alignment horizontal="center"/>
    </xf>
    <xf numFmtId="0" fontId="67" fillId="4" borderId="9" xfId="13" applyFont="1" applyFill="1" applyBorder="1" applyAlignment="1">
      <alignment horizontal="center"/>
    </xf>
    <xf numFmtId="0" fontId="67" fillId="4" borderId="0" xfId="13" applyFont="1" applyFill="1" applyBorder="1" applyAlignment="1">
      <alignment horizontal="center"/>
    </xf>
    <xf numFmtId="0" fontId="68" fillId="4" borderId="0" xfId="13" applyFont="1" applyFill="1" applyBorder="1" applyAlignment="1"/>
    <xf numFmtId="0" fontId="68" fillId="4" borderId="0" xfId="0" applyFont="1" applyFill="1" applyBorder="1" applyAlignment="1"/>
    <xf numFmtId="0" fontId="68" fillId="4" borderId="10" xfId="0" applyFont="1" applyFill="1" applyBorder="1" applyAlignment="1"/>
    <xf numFmtId="0" fontId="0" fillId="0" borderId="0" xfId="0" applyBorder="1" applyAlignment="1"/>
    <xf numFmtId="0" fontId="0" fillId="0" borderId="10" xfId="0" applyBorder="1" applyAlignment="1"/>
    <xf numFmtId="0" fontId="66" fillId="3" borderId="4" xfId="13" applyFont="1" applyFill="1" applyBorder="1"/>
    <xf numFmtId="0" fontId="66" fillId="3" borderId="11" xfId="13" applyFont="1" applyFill="1" applyBorder="1" applyAlignment="1">
      <alignment horizontal="center"/>
    </xf>
    <xf numFmtId="0" fontId="66" fillId="3" borderId="12" xfId="13" applyFont="1" applyFill="1" applyBorder="1" applyAlignment="1">
      <alignment horizontal="center"/>
    </xf>
    <xf numFmtId="0" fontId="65" fillId="3" borderId="12" xfId="13" applyFont="1" applyFill="1" applyBorder="1" applyAlignment="1">
      <alignment horizontal="center"/>
    </xf>
    <xf numFmtId="0" fontId="65" fillId="3" borderId="12" xfId="13" applyFont="1" applyFill="1" applyBorder="1" applyAlignment="1">
      <alignment horizontal="center"/>
    </xf>
    <xf numFmtId="0" fontId="65" fillId="3" borderId="0" xfId="13" applyFont="1" applyFill="1" applyBorder="1" applyAlignment="1">
      <alignment horizontal="center"/>
    </xf>
    <xf numFmtId="0" fontId="65" fillId="2" borderId="0" xfId="13" applyFont="1" applyFill="1" applyBorder="1" applyAlignment="1">
      <alignment horizontal="center"/>
    </xf>
    <xf numFmtId="0" fontId="68" fillId="4" borderId="11" xfId="13" applyFont="1" applyFill="1" applyBorder="1" applyAlignment="1">
      <alignment horizontal="center"/>
    </xf>
    <xf numFmtId="0" fontId="68" fillId="4" borderId="12" xfId="13" applyFont="1" applyFill="1" applyBorder="1" applyAlignment="1">
      <alignment horizontal="center"/>
    </xf>
    <xf numFmtId="0" fontId="68" fillId="4" borderId="12" xfId="13" applyFont="1" applyFill="1" applyBorder="1" applyAlignment="1"/>
    <xf numFmtId="0" fontId="68" fillId="4" borderId="12" xfId="10" applyFont="1" applyFill="1" applyBorder="1"/>
    <xf numFmtId="0" fontId="68" fillId="4" borderId="13" xfId="10" applyFont="1" applyFill="1" applyBorder="1"/>
    <xf numFmtId="0" fontId="69" fillId="3" borderId="9" xfId="13" applyFont="1" applyFill="1" applyBorder="1" applyAlignment="1">
      <alignment horizontal="center"/>
    </xf>
    <xf numFmtId="0" fontId="69" fillId="3" borderId="0" xfId="13" applyFont="1" applyFill="1" applyBorder="1" applyAlignment="1">
      <alignment horizontal="center"/>
    </xf>
    <xf numFmtId="0" fontId="70" fillId="3" borderId="0" xfId="13" applyFont="1" applyFill="1" applyBorder="1" applyAlignment="1">
      <alignment horizontal="center"/>
    </xf>
    <xf numFmtId="0" fontId="64" fillId="3" borderId="0" xfId="0" applyFont="1" applyFill="1" applyBorder="1" applyAlignment="1">
      <alignment horizontal="center"/>
    </xf>
    <xf numFmtId="0" fontId="71" fillId="3" borderId="6" xfId="13" applyFont="1" applyFill="1" applyBorder="1" applyAlignment="1">
      <alignment horizontal="center"/>
    </xf>
    <xf numFmtId="0" fontId="69" fillId="3" borderId="7" xfId="0" applyFont="1" applyFill="1" applyBorder="1" applyAlignment="1">
      <alignment horizontal="center"/>
    </xf>
    <xf numFmtId="0" fontId="66" fillId="0" borderId="7" xfId="0" applyFont="1" applyBorder="1" applyAlignment="1">
      <alignment horizontal="center"/>
    </xf>
    <xf numFmtId="0" fontId="0" fillId="0" borderId="7" xfId="0" applyBorder="1" applyAlignment="1">
      <alignment horizontal="center"/>
    </xf>
    <xf numFmtId="0" fontId="69" fillId="5" borderId="6" xfId="13" applyFont="1" applyFill="1" applyBorder="1" applyAlignment="1">
      <alignment horizontal="center"/>
    </xf>
    <xf numFmtId="0" fontId="69" fillId="5" borderId="7" xfId="13" applyFont="1" applyFill="1" applyBorder="1" applyAlignment="1">
      <alignment horizontal="center"/>
    </xf>
    <xf numFmtId="0" fontId="70" fillId="5" borderId="7" xfId="13" applyFont="1" applyFill="1" applyBorder="1" applyAlignment="1">
      <alignment horizontal="center"/>
    </xf>
    <xf numFmtId="0" fontId="64" fillId="5" borderId="8" xfId="0" applyFont="1" applyFill="1" applyBorder="1" applyAlignment="1">
      <alignment horizontal="center"/>
    </xf>
    <xf numFmtId="0" fontId="71" fillId="5" borderId="6" xfId="13" applyFont="1" applyFill="1" applyBorder="1" applyAlignment="1">
      <alignment horizontal="center"/>
    </xf>
    <xf numFmtId="0" fontId="69" fillId="5" borderId="7" xfId="0" applyFont="1" applyFill="1" applyBorder="1" applyAlignment="1">
      <alignment horizontal="center"/>
    </xf>
    <xf numFmtId="0" fontId="0" fillId="0" borderId="8" xfId="0" applyBorder="1" applyAlignment="1">
      <alignment horizontal="center"/>
    </xf>
    <xf numFmtId="0" fontId="72" fillId="3" borderId="9" xfId="13" applyFont="1" applyFill="1" applyBorder="1" applyAlignment="1">
      <alignment horizontal="center"/>
    </xf>
    <xf numFmtId="0" fontId="72" fillId="3" borderId="0" xfId="13" applyFont="1" applyFill="1" applyBorder="1" applyAlignment="1">
      <alignment horizontal="center"/>
    </xf>
    <xf numFmtId="0" fontId="66" fillId="3" borderId="0" xfId="0" applyFont="1" applyFill="1" applyBorder="1" applyAlignment="1">
      <alignment horizontal="center"/>
    </xf>
    <xf numFmtId="0" fontId="65" fillId="3" borderId="9" xfId="13" applyFont="1" applyFill="1" applyBorder="1" applyAlignment="1">
      <alignment horizontal="center"/>
    </xf>
    <xf numFmtId="0" fontId="66" fillId="3" borderId="9" xfId="0" applyFont="1" applyFill="1" applyBorder="1" applyAlignment="1">
      <alignment horizontal="center"/>
    </xf>
    <xf numFmtId="0" fontId="66" fillId="2" borderId="9" xfId="0" applyFont="1" applyFill="1" applyBorder="1" applyAlignment="1">
      <alignment horizontal="center"/>
    </xf>
    <xf numFmtId="0" fontId="66" fillId="2" borderId="0" xfId="0" applyFont="1" applyFill="1" applyBorder="1" applyAlignment="1">
      <alignment horizontal="center"/>
    </xf>
    <xf numFmtId="0" fontId="66" fillId="2" borderId="10" xfId="0" applyFont="1" applyFill="1" applyBorder="1" applyAlignment="1">
      <alignment horizontal="center"/>
    </xf>
    <xf numFmtId="0" fontId="72" fillId="5" borderId="9" xfId="13" applyFont="1" applyFill="1" applyBorder="1" applyAlignment="1">
      <alignment horizontal="center"/>
    </xf>
    <xf numFmtId="0" fontId="72" fillId="5" borderId="0" xfId="13" applyFont="1" applyFill="1" applyBorder="1" applyAlignment="1">
      <alignment horizontal="center"/>
    </xf>
    <xf numFmtId="0" fontId="65" fillId="5" borderId="0" xfId="13" applyFont="1" applyFill="1" applyBorder="1" applyAlignment="1">
      <alignment horizontal="center"/>
    </xf>
    <xf numFmtId="0" fontId="66" fillId="5" borderId="10" xfId="0" applyFont="1" applyFill="1" applyBorder="1" applyAlignment="1">
      <alignment horizontal="center"/>
    </xf>
    <xf numFmtId="0" fontId="65" fillId="5" borderId="9" xfId="13" applyFont="1" applyFill="1" applyBorder="1" applyAlignment="1">
      <alignment horizontal="center"/>
    </xf>
    <xf numFmtId="0" fontId="66" fillId="5" borderId="0" xfId="0" applyFont="1" applyFill="1" applyBorder="1" applyAlignment="1">
      <alignment horizontal="center"/>
    </xf>
    <xf numFmtId="0" fontId="66" fillId="5" borderId="9" xfId="0" applyFont="1" applyFill="1" applyBorder="1" applyAlignment="1">
      <alignment horizontal="center"/>
    </xf>
    <xf numFmtId="0" fontId="69" fillId="3" borderId="4" xfId="13" applyFont="1" applyFill="1" applyBorder="1" applyAlignment="1">
      <alignment horizontal="center"/>
    </xf>
    <xf numFmtId="0" fontId="69" fillId="3" borderId="9" xfId="13" applyFont="1" applyFill="1" applyBorder="1" applyAlignment="1">
      <alignment horizontal="center"/>
    </xf>
    <xf numFmtId="0" fontId="69" fillId="3" borderId="0" xfId="13" applyFont="1" applyFill="1" applyBorder="1" applyAlignment="1">
      <alignment horizontal="center"/>
    </xf>
    <xf numFmtId="17" fontId="69" fillId="3" borderId="9" xfId="13" applyNumberFormat="1" applyFont="1" applyFill="1" applyBorder="1" applyAlignment="1">
      <alignment horizontal="center"/>
    </xf>
    <xf numFmtId="17" fontId="69" fillId="3" borderId="0" xfId="13" applyNumberFormat="1" applyFont="1" applyFill="1" applyBorder="1" applyAlignment="1">
      <alignment horizontal="center"/>
    </xf>
    <xf numFmtId="0" fontId="69" fillId="5" borderId="9" xfId="13" applyFont="1" applyFill="1" applyBorder="1" applyAlignment="1">
      <alignment horizontal="center"/>
    </xf>
    <xf numFmtId="0" fontId="69" fillId="5" borderId="0" xfId="13" applyFont="1" applyFill="1" applyBorder="1" applyAlignment="1">
      <alignment horizontal="center"/>
    </xf>
    <xf numFmtId="0" fontId="71" fillId="5" borderId="0" xfId="10" applyFont="1" applyFill="1" applyBorder="1" applyAlignment="1">
      <alignment horizontal="center"/>
    </xf>
    <xf numFmtId="0" fontId="71" fillId="5" borderId="10" xfId="10" applyFont="1" applyFill="1" applyBorder="1" applyAlignment="1">
      <alignment horizontal="center"/>
    </xf>
    <xf numFmtId="17" fontId="71" fillId="5" borderId="9" xfId="10" applyNumberFormat="1" applyFont="1" applyFill="1" applyBorder="1" applyAlignment="1">
      <alignment horizontal="center"/>
    </xf>
    <xf numFmtId="17" fontId="71" fillId="5" borderId="0" xfId="10" applyNumberFormat="1" applyFont="1" applyFill="1" applyBorder="1" applyAlignment="1">
      <alignment horizontal="center"/>
    </xf>
    <xf numFmtId="17" fontId="69" fillId="5" borderId="10" xfId="13" applyNumberFormat="1" applyFont="1" applyFill="1" applyBorder="1" applyAlignment="1">
      <alignment horizontal="center"/>
    </xf>
    <xf numFmtId="17" fontId="69" fillId="5" borderId="0" xfId="13" applyNumberFormat="1" applyFont="1" applyFill="1" applyBorder="1" applyAlignment="1">
      <alignment horizontal="center"/>
    </xf>
    <xf numFmtId="10" fontId="73" fillId="3" borderId="9" xfId="13" applyNumberFormat="1" applyFont="1" applyFill="1" applyBorder="1" applyAlignment="1">
      <alignment horizontal="center" vertical="center"/>
    </xf>
    <xf numFmtId="10" fontId="73" fillId="3" borderId="0" xfId="13" applyNumberFormat="1" applyFont="1" applyFill="1" applyBorder="1" applyAlignment="1">
      <alignment horizontal="center" vertical="center"/>
    </xf>
    <xf numFmtId="10" fontId="74" fillId="3" borderId="0" xfId="3" applyNumberFormat="1" applyFont="1" applyFill="1" applyBorder="1" applyAlignment="1">
      <alignment horizontal="center" vertical="center"/>
    </xf>
    <xf numFmtId="10" fontId="73" fillId="5" borderId="9" xfId="13" applyNumberFormat="1" applyFont="1" applyFill="1" applyBorder="1" applyAlignment="1">
      <alignment horizontal="center" vertical="center"/>
    </xf>
    <xf numFmtId="10" fontId="73" fillId="5" borderId="0" xfId="13" applyNumberFormat="1" applyFont="1" applyFill="1" applyBorder="1" applyAlignment="1">
      <alignment horizontal="center" vertical="center"/>
    </xf>
    <xf numFmtId="10" fontId="74" fillId="5" borderId="0" xfId="3" applyNumberFormat="1" applyFont="1" applyFill="1" applyBorder="1" applyAlignment="1">
      <alignment horizontal="center" vertical="center"/>
    </xf>
    <xf numFmtId="10" fontId="74" fillId="5" borderId="10" xfId="3" applyNumberFormat="1" applyFont="1" applyFill="1" applyBorder="1" applyAlignment="1">
      <alignment horizontal="center" vertical="center"/>
    </xf>
    <xf numFmtId="10" fontId="73" fillId="6" borderId="9" xfId="13" applyNumberFormat="1" applyFont="1" applyFill="1" applyBorder="1" applyAlignment="1">
      <alignment horizontal="center" vertical="center"/>
    </xf>
    <xf numFmtId="10" fontId="73" fillId="6" borderId="0" xfId="13" applyNumberFormat="1" applyFont="1" applyFill="1" applyBorder="1" applyAlignment="1">
      <alignment horizontal="center" vertical="center"/>
    </xf>
    <xf numFmtId="10" fontId="73" fillId="6" borderId="10" xfId="13" applyNumberFormat="1" applyFont="1" applyFill="1" applyBorder="1" applyAlignment="1">
      <alignment horizontal="center" vertical="center"/>
    </xf>
    <xf numFmtId="10" fontId="74" fillId="3" borderId="9" xfId="3" applyNumberFormat="1" applyFont="1" applyFill="1" applyBorder="1" applyAlignment="1">
      <alignment horizontal="center" vertical="center"/>
    </xf>
    <xf numFmtId="10" fontId="74" fillId="5" borderId="9" xfId="3" applyNumberFormat="1" applyFont="1" applyFill="1" applyBorder="1" applyAlignment="1">
      <alignment horizontal="center" vertical="center"/>
    </xf>
    <xf numFmtId="44" fontId="14" fillId="3" borderId="0" xfId="2" applyFont="1" applyFill="1" applyBorder="1"/>
    <xf numFmtId="10" fontId="75" fillId="3" borderId="0" xfId="3" applyNumberFormat="1" applyFont="1" applyFill="1" applyBorder="1" applyAlignment="1">
      <alignment horizontal="center" vertical="center"/>
    </xf>
    <xf numFmtId="10" fontId="74" fillId="2" borderId="10" xfId="3" applyNumberFormat="1" applyFont="1" applyFill="1" applyBorder="1" applyAlignment="1">
      <alignment horizontal="center" vertical="center"/>
    </xf>
    <xf numFmtId="10" fontId="74" fillId="6" borderId="9" xfId="3" applyNumberFormat="1" applyFont="1" applyFill="1" applyBorder="1" applyAlignment="1">
      <alignment horizontal="center" vertical="center"/>
    </xf>
    <xf numFmtId="10" fontId="74" fillId="6" borderId="0" xfId="3" applyNumberFormat="1" applyFont="1" applyFill="1" applyBorder="1" applyAlignment="1">
      <alignment horizontal="center" vertical="center"/>
    </xf>
    <xf numFmtId="10" fontId="75" fillId="5" borderId="0" xfId="3" applyNumberFormat="1" applyFont="1" applyFill="1" applyBorder="1" applyAlignment="1">
      <alignment horizontal="center" vertical="center"/>
    </xf>
    <xf numFmtId="0" fontId="14" fillId="6" borderId="10" xfId="10" applyFill="1" applyBorder="1"/>
    <xf numFmtId="10" fontId="74" fillId="2" borderId="9" xfId="3" applyNumberFormat="1" applyFont="1" applyFill="1" applyBorder="1" applyAlignment="1">
      <alignment horizontal="center" vertical="center"/>
    </xf>
    <xf numFmtId="10" fontId="74" fillId="2" borderId="0" xfId="3" applyNumberFormat="1" applyFont="1" applyFill="1" applyBorder="1" applyAlignment="1">
      <alignment horizontal="center" vertical="center"/>
    </xf>
    <xf numFmtId="44" fontId="14" fillId="3" borderId="0" xfId="10" applyNumberFormat="1" applyFill="1"/>
    <xf numFmtId="10" fontId="73" fillId="5" borderId="10" xfId="13" applyNumberFormat="1" applyFont="1" applyFill="1" applyBorder="1" applyAlignment="1">
      <alignment horizontal="center" vertical="center"/>
    </xf>
    <xf numFmtId="10" fontId="14" fillId="3" borderId="0" xfId="3" applyNumberFormat="1" applyFont="1" applyFill="1" applyBorder="1"/>
    <xf numFmtId="10" fontId="73" fillId="3" borderId="13" xfId="13" applyNumberFormat="1" applyFont="1" applyFill="1" applyBorder="1" applyAlignment="1">
      <alignment horizontal="center" vertical="center"/>
    </xf>
    <xf numFmtId="10" fontId="74" fillId="3" borderId="12" xfId="3" applyNumberFormat="1" applyFont="1" applyFill="1" applyBorder="1" applyAlignment="1">
      <alignment horizontal="center"/>
    </xf>
    <xf numFmtId="10" fontId="74" fillId="2" borderId="11" xfId="3" applyNumberFormat="1" applyFont="1" applyFill="1" applyBorder="1" applyAlignment="1">
      <alignment horizontal="center"/>
    </xf>
    <xf numFmtId="10" fontId="74" fillId="2" borderId="12" xfId="3" applyNumberFormat="1" applyFont="1" applyFill="1" applyBorder="1" applyAlignment="1">
      <alignment horizontal="center"/>
    </xf>
    <xf numFmtId="10" fontId="74" fillId="2" borderId="13" xfId="3" applyNumberFormat="1" applyFont="1" applyFill="1" applyBorder="1" applyAlignment="1">
      <alignment horizontal="center"/>
    </xf>
    <xf numFmtId="10" fontId="74" fillId="5" borderId="12" xfId="3" applyNumberFormat="1" applyFont="1" applyFill="1" applyBorder="1"/>
    <xf numFmtId="10" fontId="74" fillId="5" borderId="11" xfId="3" applyNumberFormat="1" applyFont="1" applyFill="1" applyBorder="1"/>
    <xf numFmtId="0" fontId="14" fillId="6" borderId="13" xfId="10" applyFill="1" applyBorder="1"/>
    <xf numFmtId="10" fontId="66" fillId="3" borderId="6" xfId="13" applyNumberFormat="1" applyFont="1" applyFill="1" applyBorder="1" applyAlignment="1">
      <alignment horizontal="center"/>
    </xf>
    <xf numFmtId="10" fontId="66" fillId="3" borderId="7" xfId="13" applyNumberFormat="1" applyFont="1" applyFill="1" applyBorder="1" applyAlignment="1">
      <alignment horizontal="center"/>
    </xf>
    <xf numFmtId="10" fontId="65" fillId="3" borderId="7" xfId="3" applyNumberFormat="1" applyFont="1" applyFill="1" applyBorder="1" applyAlignment="1">
      <alignment horizontal="center"/>
    </xf>
    <xf numFmtId="10" fontId="65" fillId="2" borderId="7" xfId="3" applyNumberFormat="1" applyFont="1" applyFill="1" applyBorder="1" applyAlignment="1">
      <alignment horizontal="center"/>
    </xf>
    <xf numFmtId="10" fontId="66" fillId="5" borderId="7" xfId="13" applyNumberFormat="1" applyFont="1" applyFill="1" applyBorder="1" applyAlignment="1">
      <alignment horizontal="center"/>
    </xf>
    <xf numFmtId="10" fontId="65" fillId="5" borderId="7" xfId="3" applyNumberFormat="1" applyFont="1" applyFill="1" applyBorder="1"/>
    <xf numFmtId="10" fontId="65" fillId="5" borderId="8" xfId="3" applyNumberFormat="1" applyFont="1" applyFill="1" applyBorder="1"/>
    <xf numFmtId="10" fontId="73" fillId="3" borderId="9" xfId="13" applyNumberFormat="1" applyFont="1" applyFill="1" applyBorder="1" applyAlignment="1">
      <alignment horizontal="center"/>
    </xf>
    <xf numFmtId="0" fontId="73" fillId="3" borderId="0" xfId="0" applyFont="1" applyFill="1" applyBorder="1" applyAlignment="1">
      <alignment horizontal="center"/>
    </xf>
    <xf numFmtId="0" fontId="73" fillId="0" borderId="0" xfId="0" applyFont="1" applyBorder="1" applyAlignment="1">
      <alignment horizontal="center"/>
    </xf>
    <xf numFmtId="0" fontId="73" fillId="5" borderId="0" xfId="0" applyFont="1" applyFill="1" applyBorder="1" applyAlignment="1">
      <alignment horizontal="center" vertical="center" wrapText="1"/>
    </xf>
    <xf numFmtId="0" fontId="7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10" fontId="73" fillId="3" borderId="9" xfId="13" applyNumberFormat="1" applyFont="1" applyFill="1" applyBorder="1" applyAlignment="1">
      <alignment horizontal="center"/>
    </xf>
    <xf numFmtId="0" fontId="73" fillId="3" borderId="0" xfId="0" applyFont="1" applyFill="1" applyBorder="1" applyAlignment="1">
      <alignment horizontal="center"/>
    </xf>
    <xf numFmtId="0" fontId="73" fillId="0" borderId="0" xfId="0" applyFont="1" applyBorder="1" applyAlignment="1">
      <alignment horizontal="center"/>
    </xf>
    <xf numFmtId="0" fontId="73" fillId="2" borderId="0" xfId="0" applyFont="1" applyFill="1" applyBorder="1" applyAlignment="1">
      <alignment horizontal="center"/>
    </xf>
    <xf numFmtId="10" fontId="66" fillId="3" borderId="11" xfId="13" applyNumberFormat="1" applyFont="1" applyFill="1" applyBorder="1" applyAlignment="1">
      <alignment horizontal="left"/>
    </xf>
    <xf numFmtId="0" fontId="66" fillId="3" borderId="12" xfId="0" applyFont="1" applyFill="1" applyBorder="1" applyAlignment="1">
      <alignment horizontal="left"/>
    </xf>
    <xf numFmtId="0" fontId="66" fillId="5" borderId="12" xfId="0" applyFont="1" applyFill="1" applyBorder="1" applyAlignment="1">
      <alignment horizontal="left" wrapText="1"/>
    </xf>
    <xf numFmtId="0" fontId="66" fillId="5" borderId="13" xfId="0" applyFont="1" applyFill="1" applyBorder="1" applyAlignment="1">
      <alignment horizontal="left" wrapText="1"/>
    </xf>
    <xf numFmtId="0" fontId="65" fillId="3" borderId="4" xfId="10" applyFont="1" applyFill="1" applyBorder="1"/>
    <xf numFmtId="0" fontId="65" fillId="3" borderId="4" xfId="10" applyFont="1" applyFill="1" applyBorder="1" applyAlignment="1">
      <alignment horizontal="center"/>
    </xf>
    <xf numFmtId="0" fontId="65" fillId="3" borderId="0" xfId="10" applyFont="1" applyFill="1" applyBorder="1" applyAlignment="1">
      <alignment horizontal="center"/>
    </xf>
    <xf numFmtId="0" fontId="14" fillId="0" borderId="0" xfId="10" applyFill="1" applyBorder="1"/>
    <xf numFmtId="0" fontId="65" fillId="3" borderId="4" xfId="10" applyFont="1" applyFill="1" applyBorder="1" applyAlignment="1">
      <alignment horizontal="center"/>
    </xf>
    <xf numFmtId="0" fontId="77" fillId="3" borderId="0" xfId="10" applyFont="1" applyFill="1" applyBorder="1" applyAlignment="1">
      <alignment horizontal="left"/>
    </xf>
    <xf numFmtId="0" fontId="65" fillId="3" borderId="0" xfId="13" applyFont="1" applyFill="1" applyBorder="1" applyAlignment="1"/>
    <xf numFmtId="0" fontId="66" fillId="3" borderId="0" xfId="0" applyFont="1" applyFill="1" applyBorder="1" applyAlignment="1"/>
    <xf numFmtId="0" fontId="66" fillId="3" borderId="5" xfId="0" applyFont="1" applyFill="1" applyBorder="1" applyAlignment="1"/>
    <xf numFmtId="0" fontId="65" fillId="3" borderId="0" xfId="10" applyFont="1" applyFill="1" applyBorder="1" applyAlignment="1">
      <alignment horizontal="left"/>
    </xf>
    <xf numFmtId="0" fontId="66" fillId="3" borderId="4" xfId="13" applyFont="1" applyFill="1" applyBorder="1" applyAlignment="1">
      <alignment horizontal="center"/>
    </xf>
    <xf numFmtId="0" fontId="15" fillId="3" borderId="14" xfId="10" applyFont="1" applyFill="1" applyBorder="1"/>
    <xf numFmtId="0" fontId="15" fillId="3" borderId="15" xfId="10" applyFont="1" applyFill="1" applyBorder="1"/>
    <xf numFmtId="0" fontId="15" fillId="3" borderId="16" xfId="10" applyFont="1" applyFill="1" applyBorder="1"/>
    <xf numFmtId="170" fontId="14" fillId="0" borderId="0" xfId="3" applyNumberFormat="1" applyFont="1" applyFill="1" applyBorder="1"/>
    <xf numFmtId="10" fontId="14" fillId="0" borderId="0" xfId="3" applyNumberFormat="1" applyFont="1" applyFill="1" applyBorder="1"/>
    <xf numFmtId="10" fontId="78" fillId="3" borderId="0" xfId="3" applyNumberFormat="1" applyFont="1" applyFill="1" applyBorder="1" applyAlignment="1">
      <alignment horizontal="center" vertical="center"/>
    </xf>
    <xf numFmtId="10" fontId="22" fillId="3" borderId="0" xfId="3" applyNumberFormat="1" applyFont="1" applyFill="1" applyBorder="1" applyAlignment="1">
      <alignment horizontal="center" vertical="center"/>
    </xf>
    <xf numFmtId="170" fontId="14" fillId="0" borderId="0" xfId="10" applyNumberFormat="1" applyFill="1" applyBorder="1"/>
    <xf numFmtId="10" fontId="22" fillId="2" borderId="0" xfId="3" applyNumberFormat="1" applyFont="1" applyFill="1" applyBorder="1" applyAlignment="1">
      <alignment horizontal="center" vertical="center"/>
    </xf>
    <xf numFmtId="0" fontId="38" fillId="3" borderId="0" xfId="10" applyFont="1" applyFill="1" applyBorder="1"/>
    <xf numFmtId="9" fontId="14" fillId="3" borderId="0" xfId="3" applyFont="1" applyFill="1"/>
    <xf numFmtId="0" fontId="39" fillId="3" borderId="0" xfId="4" applyFont="1" applyFill="1" applyBorder="1" applyAlignment="1">
      <alignment horizontal="center"/>
    </xf>
    <xf numFmtId="0" fontId="41" fillId="3" borderId="0" xfId="10" applyFont="1" applyFill="1" applyBorder="1" applyAlignment="1">
      <alignment horizontal="center"/>
    </xf>
    <xf numFmtId="17" fontId="40" fillId="3" borderId="0" xfId="10" applyNumberFormat="1" applyFont="1" applyFill="1" applyBorder="1" applyAlignment="1">
      <alignment horizontal="center"/>
    </xf>
    <xf numFmtId="0" fontId="14" fillId="3" borderId="0" xfId="10" applyFont="1" applyFill="1" applyBorder="1"/>
    <xf numFmtId="0" fontId="14" fillId="0" borderId="0" xfId="10" applyFont="1" applyFill="1" applyBorder="1"/>
    <xf numFmtId="0" fontId="14" fillId="0" borderId="0" xfId="10" applyFont="1" applyFill="1" applyBorder="1" applyAlignment="1">
      <alignment horizontal="center"/>
    </xf>
    <xf numFmtId="0" fontId="41" fillId="0" borderId="0" xfId="10" applyFont="1" applyFill="1" applyBorder="1" applyAlignment="1">
      <alignment horizontal="center"/>
    </xf>
    <xf numFmtId="168" fontId="38" fillId="3" borderId="0" xfId="2" applyNumberFormat="1" applyFont="1" applyFill="1" applyBorder="1" applyAlignment="1">
      <alignment horizontal="center"/>
    </xf>
    <xf numFmtId="172" fontId="38" fillId="3" borderId="0" xfId="10" applyNumberFormat="1" applyFont="1" applyFill="1" applyBorder="1" applyAlignment="1">
      <alignment horizontal="center"/>
    </xf>
    <xf numFmtId="0" fontId="14" fillId="3" borderId="0" xfId="10" applyFont="1" applyFill="1" applyBorder="1" applyAlignment="1">
      <alignment horizontal="center"/>
    </xf>
    <xf numFmtId="17" fontId="14" fillId="3" borderId="0" xfId="10" applyNumberFormat="1" applyFont="1" applyFill="1" applyBorder="1" applyAlignment="1">
      <alignment horizontal="center"/>
    </xf>
    <xf numFmtId="172" fontId="79" fillId="3" borderId="0" xfId="4" applyNumberFormat="1" applyFont="1" applyFill="1" applyBorder="1" applyAlignment="1">
      <alignment horizontal="center"/>
    </xf>
    <xf numFmtId="165" fontId="14" fillId="3" borderId="0" xfId="3" applyNumberFormat="1" applyFont="1" applyFill="1" applyBorder="1" applyAlignment="1">
      <alignment horizontal="center"/>
    </xf>
    <xf numFmtId="10" fontId="14" fillId="3" borderId="0" xfId="3" applyNumberFormat="1" applyFont="1" applyFill="1" applyBorder="1" applyAlignment="1">
      <alignment horizontal="center"/>
    </xf>
    <xf numFmtId="0" fontId="40" fillId="3" borderId="0" xfId="10" applyFont="1" applyFill="1" applyBorder="1" applyAlignment="1">
      <alignment horizontal="center"/>
    </xf>
    <xf numFmtId="10" fontId="80" fillId="3" borderId="0" xfId="13" applyNumberFormat="1" applyFont="1" applyFill="1" applyBorder="1" applyAlignment="1">
      <alignment horizontal="center"/>
    </xf>
    <xf numFmtId="10" fontId="14" fillId="0" borderId="0" xfId="3" applyNumberFormat="1" applyFont="1" applyFill="1" applyBorder="1" applyAlignment="1">
      <alignment horizontal="center"/>
    </xf>
    <xf numFmtId="44" fontId="38" fillId="3" borderId="0" xfId="2" applyFont="1" applyFill="1" applyBorder="1" applyAlignment="1">
      <alignment horizontal="left" indent="1"/>
    </xf>
    <xf numFmtId="44" fontId="38" fillId="0" borderId="0" xfId="2" applyFont="1" applyFill="1" applyBorder="1" applyAlignment="1">
      <alignment horizontal="left" indent="1"/>
    </xf>
    <xf numFmtId="44" fontId="14" fillId="0" borderId="0" xfId="10" applyNumberFormat="1" applyFill="1" applyBorder="1"/>
    <xf numFmtId="0" fontId="14" fillId="3" borderId="0" xfId="10" applyFill="1" applyBorder="1" applyAlignment="1">
      <alignment horizontal="right"/>
    </xf>
    <xf numFmtId="44" fontId="38" fillId="3" borderId="0" xfId="10" applyNumberFormat="1" applyFont="1" applyFill="1" applyBorder="1"/>
    <xf numFmtId="44" fontId="38" fillId="0" borderId="0" xfId="10" applyNumberFormat="1" applyFont="1" applyFill="1" applyBorder="1"/>
    <xf numFmtId="168" fontId="38" fillId="3" borderId="0" xfId="10" applyNumberFormat="1" applyFont="1" applyFill="1" applyBorder="1"/>
    <xf numFmtId="168" fontId="38" fillId="0" borderId="0" xfId="10" applyNumberFormat="1" applyFont="1" applyFill="1" applyBorder="1"/>
    <xf numFmtId="168" fontId="14" fillId="3" borderId="0" xfId="10" applyNumberFormat="1" applyFill="1" applyBorder="1"/>
    <xf numFmtId="0" fontId="14" fillId="0" borderId="0" xfId="10" applyFont="1"/>
    <xf numFmtId="44" fontId="14" fillId="0" borderId="0" xfId="10" applyNumberFormat="1"/>
    <xf numFmtId="10" fontId="14" fillId="0" borderId="0" xfId="3" applyNumberFormat="1" applyFont="1"/>
    <xf numFmtId="0" fontId="8" fillId="2" borderId="0" xfId="14" applyFill="1"/>
    <xf numFmtId="0" fontId="81" fillId="2" borderId="0" xfId="14" applyFont="1" applyFill="1"/>
    <xf numFmtId="173" fontId="8" fillId="2" borderId="0" xfId="15" applyNumberFormat="1" applyFill="1"/>
    <xf numFmtId="0" fontId="8" fillId="0" borderId="0" xfId="14"/>
    <xf numFmtId="0" fontId="82" fillId="2" borderId="0" xfId="14" applyFont="1" applyFill="1" applyAlignment="1">
      <alignment horizontal="center"/>
    </xf>
    <xf numFmtId="0" fontId="83" fillId="2" borderId="0" xfId="14" applyFont="1" applyFill="1" applyAlignment="1">
      <alignment horizontal="center"/>
    </xf>
    <xf numFmtId="0" fontId="84" fillId="2" borderId="0" xfId="14" applyFont="1" applyFill="1" applyAlignment="1">
      <alignment horizontal="center"/>
    </xf>
    <xf numFmtId="0" fontId="85" fillId="2" borderId="0" xfId="14" applyFont="1" applyFill="1" applyAlignment="1">
      <alignment horizontal="center"/>
    </xf>
    <xf numFmtId="0" fontId="8" fillId="3" borderId="6" xfId="14" applyFill="1" applyBorder="1"/>
    <xf numFmtId="0" fontId="86" fillId="3" borderId="7" xfId="14" applyFont="1" applyFill="1" applyBorder="1"/>
    <xf numFmtId="173" fontId="86" fillId="3" borderId="7" xfId="15" applyNumberFormat="1" applyFont="1" applyFill="1" applyBorder="1"/>
    <xf numFmtId="0" fontId="8" fillId="2" borderId="8" xfId="14" applyFill="1" applyBorder="1"/>
    <xf numFmtId="0" fontId="8" fillId="3" borderId="9" xfId="14" applyFill="1" applyBorder="1"/>
    <xf numFmtId="0" fontId="2" fillId="8" borderId="0" xfId="14" applyFont="1" applyFill="1" applyBorder="1" applyAlignment="1">
      <alignment horizontal="center" vertical="center"/>
    </xf>
    <xf numFmtId="0" fontId="8" fillId="8" borderId="0" xfId="14" applyFill="1" applyBorder="1" applyAlignment="1">
      <alignment horizontal="center"/>
    </xf>
    <xf numFmtId="0" fontId="86" fillId="3" borderId="0" xfId="14" applyFont="1" applyFill="1" applyBorder="1"/>
    <xf numFmtId="0" fontId="8" fillId="2" borderId="10" xfId="14" applyFill="1" applyBorder="1"/>
    <xf numFmtId="0" fontId="16" fillId="7" borderId="0" xfId="14" applyFont="1" applyFill="1" applyBorder="1" applyAlignment="1">
      <alignment horizontal="left" vertical="center" wrapText="1"/>
    </xf>
    <xf numFmtId="0" fontId="16" fillId="0" borderId="0" xfId="0" applyFont="1" applyBorder="1" applyAlignment="1">
      <alignment wrapText="1"/>
    </xf>
    <xf numFmtId="0" fontId="87" fillId="15" borderId="0" xfId="0" applyFont="1" applyFill="1" applyBorder="1" applyAlignment="1">
      <alignment horizontal="center" vertical="center" wrapText="1"/>
    </xf>
    <xf numFmtId="0" fontId="88" fillId="15" borderId="0" xfId="0" applyFont="1" applyFill="1" applyBorder="1" applyAlignment="1">
      <alignment wrapText="1"/>
    </xf>
    <xf numFmtId="0" fontId="0" fillId="2" borderId="0" xfId="0" applyFill="1" applyBorder="1" applyAlignment="1">
      <alignment wrapText="1"/>
    </xf>
    <xf numFmtId="0" fontId="2" fillId="2" borderId="0" xfId="14" applyFont="1" applyFill="1" applyBorder="1" applyAlignment="1">
      <alignment horizontal="center" vertical="center"/>
    </xf>
    <xf numFmtId="0" fontId="89" fillId="3" borderId="0" xfId="14" applyFont="1" applyFill="1" applyBorder="1" applyAlignment="1">
      <alignment horizontal="center"/>
    </xf>
    <xf numFmtId="0" fontId="89" fillId="0" borderId="0" xfId="14" applyFont="1" applyBorder="1" applyAlignment="1">
      <alignment horizontal="center"/>
    </xf>
    <xf numFmtId="0" fontId="1" fillId="0" borderId="0" xfId="0" applyFont="1" applyBorder="1" applyAlignment="1"/>
    <xf numFmtId="0" fontId="86" fillId="2" borderId="0" xfId="14" applyFont="1" applyFill="1" applyBorder="1"/>
    <xf numFmtId="0" fontId="8" fillId="2" borderId="0" xfId="14" applyFill="1" applyBorder="1"/>
    <xf numFmtId="0" fontId="72" fillId="3" borderId="0" xfId="14" applyFont="1" applyFill="1" applyBorder="1" applyAlignment="1">
      <alignment horizontal="center"/>
    </xf>
    <xf numFmtId="173" fontId="90" fillId="3" borderId="12" xfId="15" applyNumberFormat="1" applyFont="1" applyFill="1" applyBorder="1" applyAlignment="1">
      <alignment horizontal="center"/>
    </xf>
    <xf numFmtId="0" fontId="90" fillId="3" borderId="12" xfId="14" applyFont="1" applyFill="1" applyBorder="1" applyAlignment="1">
      <alignment horizontal="center" wrapText="1"/>
    </xf>
    <xf numFmtId="0" fontId="16" fillId="2" borderId="0" xfId="0" applyFont="1" applyFill="1" applyBorder="1" applyAlignment="1">
      <alignment wrapText="1"/>
    </xf>
    <xf numFmtId="0" fontId="0" fillId="2" borderId="0" xfId="0" applyFill="1" applyBorder="1" applyAlignment="1">
      <alignment horizontal="right" vertical="center"/>
    </xf>
    <xf numFmtId="9" fontId="0" fillId="2" borderId="0" xfId="9" applyNumberFormat="1" applyFont="1" applyFill="1" applyBorder="1" applyAlignment="1">
      <alignment horizontal="center"/>
    </xf>
    <xf numFmtId="9" fontId="0" fillId="7" borderId="6" xfId="9" applyNumberFormat="1" applyFont="1" applyFill="1" applyBorder="1" applyAlignment="1">
      <alignment horizontal="center" vertical="center"/>
    </xf>
    <xf numFmtId="9" fontId="0" fillId="7" borderId="9" xfId="9" applyNumberFormat="1" applyFont="1" applyFill="1" applyBorder="1" applyAlignment="1">
      <alignment horizontal="center" vertical="center"/>
    </xf>
    <xf numFmtId="0" fontId="0" fillId="2" borderId="7" xfId="0" applyFill="1" applyBorder="1" applyAlignment="1">
      <alignment horizontal="right" vertical="center"/>
    </xf>
    <xf numFmtId="0" fontId="0" fillId="2" borderId="7" xfId="0" applyFill="1" applyBorder="1" applyAlignment="1">
      <alignment horizontal="center"/>
    </xf>
    <xf numFmtId="9" fontId="0" fillId="2" borderId="7" xfId="9" applyNumberFormat="1" applyFont="1" applyFill="1" applyBorder="1" applyAlignment="1">
      <alignment horizontal="center"/>
    </xf>
    <xf numFmtId="0" fontId="8" fillId="7" borderId="6" xfId="14" applyFill="1" applyBorder="1"/>
    <xf numFmtId="0" fontId="0" fillId="2" borderId="12" xfId="0" applyFill="1" applyBorder="1" applyAlignment="1">
      <alignment horizontal="right" vertical="center"/>
    </xf>
    <xf numFmtId="0" fontId="0" fillId="2" borderId="12" xfId="0" applyFill="1" applyBorder="1" applyAlignment="1">
      <alignment horizontal="center"/>
    </xf>
    <xf numFmtId="9" fontId="0" fillId="2" borderId="12" xfId="9" applyNumberFormat="1" applyFont="1" applyFill="1" applyBorder="1" applyAlignment="1">
      <alignment horizontal="center"/>
    </xf>
    <xf numFmtId="9" fontId="0" fillId="7" borderId="11" xfId="0" applyNumberFormat="1" applyFill="1" applyBorder="1"/>
    <xf numFmtId="0" fontId="3" fillId="2" borderId="12" xfId="0" applyFont="1" applyFill="1" applyBorder="1" applyAlignment="1">
      <alignment horizontal="center"/>
    </xf>
    <xf numFmtId="9" fontId="3" fillId="2" borderId="12" xfId="0" applyNumberFormat="1" applyFont="1" applyFill="1" applyBorder="1" applyAlignment="1">
      <alignment horizontal="center"/>
    </xf>
    <xf numFmtId="9" fontId="3" fillId="7" borderId="11" xfId="0" applyNumberFormat="1" applyFont="1" applyFill="1" applyBorder="1" applyAlignment="1">
      <alignment horizontal="center" vertical="center"/>
    </xf>
    <xf numFmtId="9" fontId="0" fillId="2" borderId="0" xfId="0" applyNumberFormat="1" applyFill="1" applyBorder="1" applyAlignment="1">
      <alignment horizontal="center"/>
    </xf>
    <xf numFmtId="9" fontId="0" fillId="2" borderId="0" xfId="0" applyNumberFormat="1" applyFill="1" applyBorder="1"/>
    <xf numFmtId="0" fontId="8" fillId="3" borderId="11" xfId="14" applyFill="1" applyBorder="1"/>
    <xf numFmtId="0" fontId="0" fillId="2" borderId="12" xfId="0" applyFill="1" applyBorder="1"/>
    <xf numFmtId="9" fontId="0" fillId="2" borderId="12" xfId="0" applyNumberFormat="1" applyFill="1" applyBorder="1"/>
    <xf numFmtId="0" fontId="27" fillId="3" borderId="0" xfId="14" applyFont="1" applyFill="1" applyBorder="1" applyAlignment="1"/>
    <xf numFmtId="0" fontId="0" fillId="2" borderId="13" xfId="0" applyFill="1" applyBorder="1"/>
    <xf numFmtId="0" fontId="8" fillId="8" borderId="32" xfId="14" applyFill="1" applyBorder="1"/>
    <xf numFmtId="0" fontId="0" fillId="8" borderId="32" xfId="0" applyFill="1" applyBorder="1" applyAlignment="1">
      <alignment vertical="center" wrapText="1"/>
    </xf>
    <xf numFmtId="0" fontId="0" fillId="8" borderId="24" xfId="0" applyFill="1" applyBorder="1" applyAlignment="1">
      <alignment wrapText="1"/>
    </xf>
    <xf numFmtId="0" fontId="0" fillId="8" borderId="24" xfId="0" applyFill="1" applyBorder="1" applyAlignment="1">
      <alignment horizontal="center" vertical="center" wrapText="1"/>
    </xf>
    <xf numFmtId="9" fontId="0" fillId="8" borderId="24" xfId="9" applyNumberFormat="1" applyFont="1" applyFill="1" applyBorder="1" applyAlignment="1">
      <alignment horizontal="center" vertical="center"/>
    </xf>
    <xf numFmtId="9" fontId="0" fillId="8" borderId="24" xfId="9" applyFont="1" applyFill="1" applyBorder="1" applyAlignment="1">
      <alignment horizontal="center" vertical="center"/>
    </xf>
    <xf numFmtId="0" fontId="8" fillId="8" borderId="24" xfId="14" applyFill="1" applyBorder="1"/>
    <xf numFmtId="0" fontId="27" fillId="8" borderId="22" xfId="14" applyFont="1" applyFill="1" applyBorder="1" applyAlignment="1">
      <alignment vertical="top"/>
    </xf>
    <xf numFmtId="0" fontId="8" fillId="8" borderId="22" xfId="14" applyFill="1" applyBorder="1"/>
    <xf numFmtId="0" fontId="2" fillId="2" borderId="7" xfId="14" applyFont="1" applyFill="1" applyBorder="1" applyAlignment="1">
      <alignment horizontal="center" vertical="center"/>
    </xf>
    <xf numFmtId="0" fontId="8" fillId="2" borderId="7" xfId="14" applyFill="1" applyBorder="1" applyAlignment="1">
      <alignment horizontal="center"/>
    </xf>
    <xf numFmtId="0" fontId="0" fillId="2" borderId="7" xfId="0" applyFill="1" applyBorder="1" applyAlignment="1"/>
    <xf numFmtId="0" fontId="3" fillId="7" borderId="0" xfId="14" applyFont="1" applyFill="1" applyBorder="1" applyAlignment="1">
      <alignment horizontal="center" vertical="center"/>
    </xf>
    <xf numFmtId="0" fontId="37" fillId="7" borderId="0" xfId="14" applyFont="1" applyFill="1" applyBorder="1" applyAlignment="1">
      <alignment horizontal="center"/>
    </xf>
    <xf numFmtId="0" fontId="1" fillId="7" borderId="0" xfId="0" applyFont="1" applyFill="1" applyBorder="1" applyAlignment="1"/>
    <xf numFmtId="0" fontId="3" fillId="2" borderId="0" xfId="0" applyFont="1" applyFill="1" applyBorder="1" applyAlignment="1">
      <alignment horizontal="left" vertical="center" wrapText="1"/>
    </xf>
    <xf numFmtId="173" fontId="86" fillId="3" borderId="0" xfId="15" applyNumberFormat="1" applyFont="1" applyFill="1" applyBorder="1"/>
    <xf numFmtId="0" fontId="86" fillId="3" borderId="0" xfId="14" applyFont="1" applyFill="1" applyBorder="1" applyAlignment="1">
      <alignment horizontal="center"/>
    </xf>
    <xf numFmtId="0" fontId="27" fillId="2" borderId="0" xfId="14" applyFont="1" applyFill="1" applyBorder="1" applyAlignment="1">
      <alignment vertical="top"/>
    </xf>
    <xf numFmtId="0" fontId="3" fillId="2" borderId="0" xfId="0" applyFont="1" applyFill="1" applyBorder="1" applyAlignment="1">
      <alignment vertical="center"/>
    </xf>
    <xf numFmtId="0" fontId="0" fillId="2" borderId="0" xfId="0" applyFill="1" applyBorder="1" applyAlignment="1">
      <alignment horizontal="center" vertical="center" wrapText="1"/>
    </xf>
    <xf numFmtId="0" fontId="17" fillId="2" borderId="12" xfId="14" applyFont="1" applyFill="1" applyBorder="1" applyAlignment="1">
      <alignment horizontal="center" wrapText="1"/>
    </xf>
    <xf numFmtId="0" fontId="16" fillId="2" borderId="1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16" fillId="2" borderId="0" xfId="0" applyFont="1" applyFill="1" applyBorder="1" applyAlignment="1">
      <alignment horizontal="left"/>
    </xf>
    <xf numFmtId="0" fontId="8" fillId="2" borderId="0" xfId="14" applyFill="1" applyAlignment="1">
      <alignment horizontal="right"/>
    </xf>
    <xf numFmtId="10" fontId="16" fillId="2" borderId="0" xfId="3" applyNumberFormat="1" applyFont="1" applyFill="1" applyBorder="1" applyAlignment="1">
      <alignment horizontal="center" vertical="center"/>
    </xf>
    <xf numFmtId="0" fontId="16" fillId="2" borderId="0" xfId="0" applyFont="1" applyFill="1" applyBorder="1" applyAlignment="1">
      <alignment horizontal="center" vertical="center" wrapText="1"/>
    </xf>
    <xf numFmtId="165" fontId="16" fillId="7" borderId="0" xfId="9" applyNumberFormat="1" applyFont="1" applyFill="1" applyBorder="1" applyAlignment="1">
      <alignment horizontal="center" vertical="center"/>
    </xf>
    <xf numFmtId="10" fontId="8" fillId="2" borderId="0" xfId="3" applyNumberFormat="1" applyFont="1" applyFill="1"/>
    <xf numFmtId="10" fontId="8" fillId="2" borderId="0" xfId="14" applyNumberFormat="1" applyFill="1"/>
    <xf numFmtId="0" fontId="8" fillId="2" borderId="0" xfId="14" applyFill="1" applyBorder="1" applyAlignment="1">
      <alignment vertical="top"/>
    </xf>
    <xf numFmtId="174" fontId="8" fillId="2" borderId="0" xfId="1" applyNumberFormat="1" applyFont="1" applyFill="1" applyBorder="1" applyAlignment="1">
      <alignment vertical="top"/>
    </xf>
    <xf numFmtId="0" fontId="16" fillId="2" borderId="0" xfId="0" applyFont="1" applyFill="1" applyBorder="1" applyAlignment="1">
      <alignment vertical="center"/>
    </xf>
    <xf numFmtId="10" fontId="16" fillId="2" borderId="0" xfId="3" applyNumberFormat="1" applyFont="1" applyFill="1" applyBorder="1" applyAlignment="1">
      <alignment horizontal="center"/>
    </xf>
    <xf numFmtId="9" fontId="12" fillId="2" borderId="0" xfId="3" applyFont="1" applyFill="1" applyAlignment="1">
      <alignment horizontal="center" vertical="center"/>
    </xf>
    <xf numFmtId="165" fontId="8" fillId="2" borderId="0" xfId="14" applyNumberFormat="1" applyFill="1"/>
    <xf numFmtId="0" fontId="8" fillId="2" borderId="0" xfId="14" applyFill="1" applyAlignment="1">
      <alignment horizontal="center" vertical="center"/>
    </xf>
    <xf numFmtId="0" fontId="8" fillId="2" borderId="0" xfId="14" applyFill="1" applyBorder="1" applyAlignment="1">
      <alignment horizontal="center" vertical="center"/>
    </xf>
    <xf numFmtId="9" fontId="8" fillId="2" borderId="0" xfId="3" applyFont="1" applyFill="1" applyBorder="1" applyAlignment="1">
      <alignment horizontal="center" vertical="center"/>
    </xf>
    <xf numFmtId="0" fontId="0" fillId="2" borderId="0" xfId="0" applyFill="1" applyBorder="1" applyAlignment="1">
      <alignment horizontal="center" vertical="center" wrapText="1"/>
    </xf>
    <xf numFmtId="9" fontId="0" fillId="2" borderId="0" xfId="9" applyNumberFormat="1" applyFont="1" applyFill="1" applyBorder="1" applyAlignment="1">
      <alignment horizontal="center" vertical="center"/>
    </xf>
    <xf numFmtId="0" fontId="8" fillId="0" borderId="0" xfId="14" applyAlignment="1">
      <alignment horizontal="center" vertical="center"/>
    </xf>
    <xf numFmtId="9" fontId="8" fillId="2" borderId="0" xfId="3" applyFont="1" applyFill="1" applyBorder="1" applyAlignment="1">
      <alignment vertical="top"/>
    </xf>
    <xf numFmtId="0" fontId="0" fillId="2" borderId="0" xfId="0" applyFill="1" applyBorder="1" applyAlignment="1">
      <alignment vertical="center"/>
    </xf>
    <xf numFmtId="10" fontId="16" fillId="2" borderId="12" xfId="3" applyNumberFormat="1" applyFont="1" applyFill="1" applyBorder="1" applyAlignment="1">
      <alignment horizontal="center"/>
    </xf>
    <xf numFmtId="165" fontId="16" fillId="7" borderId="12" xfId="9" applyNumberFormat="1" applyFont="1" applyFill="1" applyBorder="1" applyAlignment="1">
      <alignment horizontal="center" vertical="center"/>
    </xf>
    <xf numFmtId="165" fontId="0" fillId="2" borderId="0" xfId="9" applyNumberFormat="1" applyFont="1"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horizontal="left"/>
    </xf>
    <xf numFmtId="0" fontId="0" fillId="2" borderId="0" xfId="0" applyFill="1" applyBorder="1" applyAlignment="1">
      <alignment vertical="center" wrapText="1"/>
    </xf>
    <xf numFmtId="9" fontId="0" fillId="2" borderId="0" xfId="9" applyFont="1" applyFill="1" applyBorder="1" applyAlignment="1">
      <alignment horizontal="center" vertical="center"/>
    </xf>
    <xf numFmtId="9" fontId="16" fillId="2" borderId="0" xfId="9" applyFont="1" applyFill="1" applyBorder="1" applyAlignment="1">
      <alignment horizontal="center" vertical="center" wrapText="1"/>
    </xf>
    <xf numFmtId="0" fontId="0" fillId="6" borderId="0" xfId="0" applyFill="1" applyBorder="1" applyAlignment="1">
      <alignment vertical="center" wrapText="1"/>
    </xf>
    <xf numFmtId="0" fontId="0" fillId="6" borderId="0" xfId="0" applyFill="1" applyBorder="1" applyAlignment="1">
      <alignment wrapText="1"/>
    </xf>
    <xf numFmtId="0" fontId="0" fillId="6" borderId="0" xfId="0" applyFill="1" applyBorder="1" applyAlignment="1">
      <alignment horizontal="center" vertical="center" wrapText="1"/>
    </xf>
    <xf numFmtId="9" fontId="0" fillId="6" borderId="0" xfId="9" applyNumberFormat="1" applyFont="1" applyFill="1" applyBorder="1" applyAlignment="1">
      <alignment horizontal="center" vertical="center"/>
    </xf>
    <xf numFmtId="9" fontId="0" fillId="6" borderId="0" xfId="9" applyFont="1" applyFill="1" applyBorder="1" applyAlignment="1">
      <alignment horizontal="center" vertical="center"/>
    </xf>
    <xf numFmtId="0" fontId="8" fillId="6" borderId="0" xfId="14" applyFill="1" applyBorder="1"/>
    <xf numFmtId="0" fontId="27" fillId="6" borderId="0" xfId="14" applyFont="1" applyFill="1" applyBorder="1" applyAlignment="1">
      <alignment vertical="top"/>
    </xf>
    <xf numFmtId="0" fontId="27" fillId="3" borderId="0" xfId="14" applyFont="1" applyFill="1" applyBorder="1" applyAlignment="1">
      <alignment vertical="top"/>
    </xf>
    <xf numFmtId="173" fontId="86" fillId="2" borderId="0" xfId="15" applyNumberFormat="1" applyFont="1" applyFill="1" applyBorder="1"/>
    <xf numFmtId="0" fontId="86" fillId="2" borderId="0" xfId="14" applyFont="1" applyFill="1" applyBorder="1" applyAlignment="1">
      <alignment horizontal="center"/>
    </xf>
    <xf numFmtId="0" fontId="86" fillId="2" borderId="12" xfId="14" applyFont="1" applyFill="1" applyBorder="1"/>
    <xf numFmtId="173" fontId="86" fillId="2" borderId="12" xfId="15" applyNumberFormat="1" applyFont="1" applyFill="1" applyBorder="1"/>
    <xf numFmtId="0" fontId="86" fillId="2" borderId="12" xfId="14" applyFont="1" applyFill="1" applyBorder="1" applyAlignment="1">
      <alignment horizontal="center"/>
    </xf>
    <xf numFmtId="0" fontId="27" fillId="2" borderId="12" xfId="14" applyFont="1" applyFill="1" applyBorder="1" applyAlignment="1">
      <alignment vertical="top"/>
    </xf>
    <xf numFmtId="0" fontId="8" fillId="2" borderId="12" xfId="14" applyFill="1" applyBorder="1"/>
    <xf numFmtId="0" fontId="8" fillId="2" borderId="13" xfId="14" applyFill="1" applyBorder="1"/>
    <xf numFmtId="0" fontId="8" fillId="3" borderId="0" xfId="14" applyFill="1"/>
    <xf numFmtId="0" fontId="86" fillId="2" borderId="0" xfId="14" applyFont="1" applyFill="1" applyAlignment="1">
      <alignment horizontal="center"/>
    </xf>
    <xf numFmtId="0" fontId="27" fillId="2" borderId="0" xfId="14" applyFont="1" applyFill="1" applyAlignment="1">
      <alignment vertical="top"/>
    </xf>
    <xf numFmtId="0" fontId="86" fillId="2" borderId="0" xfId="14" applyFont="1" applyFill="1"/>
  </cellXfs>
  <cellStyles count="17">
    <cellStyle name="Comma" xfId="1" builtinId="3"/>
    <cellStyle name="Comma 2" xfId="15"/>
    <cellStyle name="Currency" xfId="2" builtinId="4"/>
    <cellStyle name="Hyperlink_Blast Lists_From JoshH_August6_2010" xfId="16"/>
    <cellStyle name="Normal" xfId="0" builtinId="0"/>
    <cellStyle name="Normal 2" xfId="14"/>
    <cellStyle name="Normal_20100617085255-SurveyExport" xfId="6"/>
    <cellStyle name="Normal_csnational_values" xfId="8"/>
    <cellStyle name="Normal_Output" xfId="7"/>
    <cellStyle name="Normal_Summary Table - July" xfId="5"/>
    <cellStyle name="Normal_SummaryTable_and_Plot_Data (5)" xfId="11"/>
    <cellStyle name="Normal_Supp_Dec2010_Survey_Data_MediaPack" xfId="13"/>
    <cellStyle name="Normal_survey summary table template for PR" xfId="10"/>
    <cellStyle name="Normal_Table Template and history" xfId="4"/>
    <cellStyle name="Percent" xfId="3" builtinId="5"/>
    <cellStyle name="Percent 2" xfId="12"/>
    <cellStyle name="Percent 3"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0000"/>
                </a:solidFill>
                <a:latin typeface="Calibri" pitchFamily="34" charset="0"/>
                <a:ea typeface="Verdana"/>
                <a:cs typeface="Verdana"/>
              </a:defRPr>
            </a:pPr>
            <a:r>
              <a:rPr lang="en-US" sz="2000" b="1" i="0" u="none" strike="noStrike" baseline="0">
                <a:solidFill>
                  <a:srgbClr val="000000"/>
                </a:solidFill>
                <a:latin typeface="Calibri" pitchFamily="34" charset="0"/>
                <a:ea typeface="Verdana"/>
                <a:cs typeface="Verdana"/>
              </a:rPr>
              <a:t>U.S. Home Prices</a:t>
            </a:r>
          </a:p>
          <a:p>
            <a:pPr>
              <a:defRPr sz="1825" b="1" i="0" u="none" strike="noStrike" baseline="0">
                <a:solidFill>
                  <a:srgbClr val="000000"/>
                </a:solidFill>
                <a:latin typeface="Calibri" pitchFamily="34" charset="0"/>
                <a:ea typeface="Verdana"/>
                <a:cs typeface="Verdana"/>
              </a:defRPr>
            </a:pPr>
            <a:r>
              <a:rPr lang="en-US" sz="1200" b="0" i="0" u="none" strike="noStrike" baseline="0">
                <a:solidFill>
                  <a:srgbClr val="000000"/>
                </a:solidFill>
                <a:latin typeface="Calibri" pitchFamily="34" charset="0"/>
                <a:ea typeface="Verdana"/>
                <a:cs typeface="Verdana"/>
              </a:rPr>
              <a:t>Average Annual Growth Rates, History vs. Expectations</a:t>
            </a:r>
            <a:endParaRPr lang="en-US">
              <a:latin typeface="Calibri" pitchFamily="34" charset="0"/>
            </a:endParaRPr>
          </a:p>
        </c:rich>
      </c:tx>
      <c:layout>
        <c:manualLayout>
          <c:xMode val="edge"/>
          <c:yMode val="edge"/>
          <c:x val="0.33432467122470094"/>
          <c:y val="2.6647899086331365E-2"/>
        </c:manualLayout>
      </c:layout>
      <c:overlay val="0"/>
      <c:spPr>
        <a:noFill/>
        <a:ln w="25400">
          <a:noFill/>
        </a:ln>
      </c:spPr>
    </c:title>
    <c:autoTitleDeleted val="0"/>
    <c:plotArea>
      <c:layout>
        <c:manualLayout>
          <c:layoutTarget val="inner"/>
          <c:xMode val="edge"/>
          <c:yMode val="edge"/>
          <c:x val="0.1288103498440091"/>
          <c:y val="0.13183730715287517"/>
          <c:w val="0.82202639124386734"/>
          <c:h val="0.77980364656381485"/>
        </c:manualLayout>
      </c:layout>
      <c:barChart>
        <c:barDir val="col"/>
        <c:grouping val="clustered"/>
        <c:varyColors val="0"/>
        <c:ser>
          <c:idx val="4"/>
          <c:order val="0"/>
          <c:invertIfNegative val="0"/>
          <c:dPt>
            <c:idx val="0"/>
            <c:invertIfNegative val="0"/>
            <c:bubble3D val="0"/>
            <c:spPr>
              <a:solidFill>
                <a:schemeClr val="tx1"/>
              </a:solidFill>
            </c:spPr>
          </c:dPt>
          <c:dPt>
            <c:idx val="1"/>
            <c:invertIfNegative val="0"/>
            <c:bubble3D val="0"/>
            <c:spPr>
              <a:solidFill>
                <a:srgbClr val="006600"/>
              </a:solidFill>
            </c:spPr>
          </c:dPt>
          <c:dPt>
            <c:idx val="2"/>
            <c:invertIfNegative val="0"/>
            <c:bubble3D val="0"/>
            <c:spPr>
              <a:solidFill>
                <a:srgbClr val="800000"/>
              </a:solidFill>
            </c:spPr>
          </c:dPt>
          <c:dPt>
            <c:idx val="4"/>
            <c:invertIfNegative val="0"/>
            <c:bubble3D val="0"/>
            <c:spPr>
              <a:solidFill>
                <a:schemeClr val="bg1">
                  <a:lumMod val="50000"/>
                </a:schemeClr>
              </a:solidFill>
              <a:ln>
                <a:noFill/>
              </a:ln>
            </c:spPr>
          </c:dPt>
          <c:dPt>
            <c:idx val="5"/>
            <c:invertIfNegative val="0"/>
            <c:bubble3D val="0"/>
            <c:spPr>
              <a:solidFill>
                <a:schemeClr val="bg1">
                  <a:lumMod val="50000"/>
                </a:schemeClr>
              </a:solidFill>
            </c:spPr>
          </c:dPt>
          <c:dPt>
            <c:idx val="6"/>
            <c:invertIfNegative val="0"/>
            <c:bubble3D val="0"/>
            <c:spPr>
              <a:solidFill>
                <a:schemeClr val="bg1">
                  <a:lumMod val="50000"/>
                </a:schemeClr>
              </a:solidFill>
            </c:spPr>
          </c:dPt>
          <c:dLbls>
            <c:txPr>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dLbls>
          <c:cat>
            <c:strRef>
              <c:f>'Q3 2013 Plots'!$AC$232:$AC$238</c:f>
              <c:strCache>
                <c:ptCount val="7"/>
                <c:pt idx="0">
                  <c:v>Pre-Bubble, Q1 1987 - Q4 1999  (13 yrs)</c:v>
                </c:pt>
                <c:pt idx="1">
                  <c:v>Bubble, Jan 2000 - May 2007  (7 yrs, 5 mos)</c:v>
                </c:pt>
                <c:pt idx="2">
                  <c:v>Bust, Jun 2007 - Oct 2011 (4 yrs, 5 mos)</c:v>
                </c:pt>
                <c:pt idx="3">
                  <c:v>Recovery to Date, Nov 2011 - Jun 2013 (20 mos)</c:v>
                </c:pt>
                <c:pt idx="4">
                  <c:v>Mean Expectations (All), Jan 2013 - Dec 2017 (5yrs)</c:v>
                </c:pt>
                <c:pt idx="5">
                  <c:v>Mean Expectations (Optimistic), Jan 2013 - Dec 2017 (5yrs)</c:v>
                </c:pt>
                <c:pt idx="6">
                  <c:v>Mean Expectations (Pessimistic), Jan 2013 - Dec 2017 (5yrs)</c:v>
                </c:pt>
              </c:strCache>
            </c:strRef>
          </c:cat>
          <c:val>
            <c:numRef>
              <c:f>'Q3 2013 Plots'!$AD$232:$AD$238</c:f>
              <c:numCache>
                <c:formatCode>0.0%</c:formatCode>
                <c:ptCount val="7"/>
                <c:pt idx="0">
                  <c:v>3.6042340089958547E-2</c:v>
                </c:pt>
                <c:pt idx="1">
                  <c:v>7.9160353552969465E-2</c:v>
                </c:pt>
                <c:pt idx="2">
                  <c:v>-5.7574315063067094E-2</c:v>
                </c:pt>
                <c:pt idx="3">
                  <c:v>4.6698013598750476E-2</c:v>
                </c:pt>
                <c:pt idx="4">
                  <c:v>4.3431087747814345E-2</c:v>
                </c:pt>
                <c:pt idx="5">
                  <c:v>6.1902767968124994E-2</c:v>
                </c:pt>
                <c:pt idx="6">
                  <c:v>2.4854075997911895E-2</c:v>
                </c:pt>
              </c:numCache>
            </c:numRef>
          </c:val>
        </c:ser>
        <c:dLbls>
          <c:showLegendKey val="0"/>
          <c:showVal val="0"/>
          <c:showCatName val="0"/>
          <c:showSerName val="0"/>
          <c:showPercent val="0"/>
          <c:showBubbleSize val="0"/>
        </c:dLbls>
        <c:gapWidth val="150"/>
        <c:axId val="143249792"/>
        <c:axId val="143251328"/>
      </c:barChart>
      <c:catAx>
        <c:axId val="143249792"/>
        <c:scaling>
          <c:orientation val="minMax"/>
        </c:scaling>
        <c:delete val="1"/>
        <c:axPos val="b"/>
        <c:majorTickMark val="out"/>
        <c:minorTickMark val="none"/>
        <c:tickLblPos val="nextTo"/>
        <c:crossAx val="143251328"/>
        <c:crosses val="autoZero"/>
        <c:auto val="1"/>
        <c:lblAlgn val="ctr"/>
        <c:lblOffset val="100"/>
        <c:noMultiLvlLbl val="0"/>
      </c:catAx>
      <c:valAx>
        <c:axId val="143251328"/>
        <c:scaling>
          <c:orientation val="minMax"/>
        </c:scaling>
        <c:delete val="0"/>
        <c:axPos val="l"/>
        <c:majorGridlines>
          <c:spPr>
            <a:ln w="3175">
              <a:solidFill>
                <a:srgbClr val="000000"/>
              </a:solidFill>
              <a:prstDash val="solid"/>
            </a:ln>
          </c:spPr>
        </c:majorGridlines>
        <c:title>
          <c:tx>
            <c:rich>
              <a:bodyPr/>
              <a:lstStyle/>
              <a:p>
                <a:pPr>
                  <a:defRPr sz="1125" b="0" i="0" u="none" strike="noStrike" baseline="0">
                    <a:solidFill>
                      <a:srgbClr val="000000"/>
                    </a:solidFill>
                    <a:latin typeface="Calibri" pitchFamily="34" charset="0"/>
                    <a:ea typeface="Verdana"/>
                    <a:cs typeface="Verdana"/>
                  </a:defRPr>
                </a:pPr>
                <a:r>
                  <a:rPr lang="en-US">
                    <a:latin typeface="Calibri" pitchFamily="34" charset="0"/>
                  </a:rPr>
                  <a:t>U.S. Zillow Home Value  Index (All Properties)
(% Change)</a:t>
                </a:r>
              </a:p>
            </c:rich>
          </c:tx>
          <c:layout>
            <c:manualLayout>
              <c:xMode val="edge"/>
              <c:yMode val="edge"/>
              <c:x val="2.4933489920366557E-2"/>
              <c:y val="0.3379262358745457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pitchFamily="34" charset="0"/>
                <a:ea typeface="Verdana"/>
                <a:cs typeface="Verdana"/>
              </a:defRPr>
            </a:pPr>
            <a:endParaRPr lang="en-US"/>
          </a:p>
        </c:txPr>
        <c:crossAx val="143249792"/>
        <c:crosses val="autoZero"/>
        <c:crossBetween val="between"/>
      </c:valAx>
      <c:spPr>
        <a:gradFill rotWithShape="0">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C0C0C0" mc:Ignorable="a14" a14:legacySpreadsheetColorIndex="22"/>
            </a:gs>
          </a:gsLst>
          <a:lin ang="2700000" scaled="1"/>
        </a:gradFill>
        <a:ln w="12700">
          <a:solidFill>
            <a:srgbClr val="808080"/>
          </a:solidFill>
          <a:prstDash val="solid"/>
        </a:ln>
      </c:spPr>
    </c:plotArea>
    <c:plotVisOnly val="1"/>
    <c:dispBlanksAs val="gap"/>
    <c:showDLblsOverMax val="0"/>
  </c:chart>
  <c:spPr>
    <a:gradFill>
      <a:gsLst>
        <a:gs pos="0">
          <a:schemeClr val="bg1">
            <a:lumMod val="75000"/>
          </a:schemeClr>
        </a:gs>
        <a:gs pos="100000">
          <a:schemeClr val="bg1"/>
        </a:gs>
        <a:gs pos="100000">
          <a:srgbClr val="83AED9"/>
        </a:gs>
        <a:gs pos="100000">
          <a:schemeClr val="bg1">
            <a:lumMod val="65000"/>
          </a:schemeClr>
        </a:gs>
        <a:gs pos="74000">
          <a:schemeClr val="bg1"/>
        </a:gs>
      </a:gsLst>
      <a:lin ang="2700000" scaled="1"/>
    </a:gradFill>
    <a:ln w="31750">
      <a:solidFill>
        <a:schemeClr val="tx1">
          <a:lumMod val="65000"/>
          <a:lumOff val="35000"/>
        </a:schemeClr>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Projected</a:t>
            </a:r>
            <a:r>
              <a:rPr lang="en-US" sz="2000" baseline="0"/>
              <a:t> </a:t>
            </a:r>
            <a:r>
              <a:rPr lang="en-US" sz="2000"/>
              <a:t>Average Annual Growth Rates in Home Values</a:t>
            </a:r>
          </a:p>
          <a:p>
            <a:pPr>
              <a:defRPr/>
            </a:pPr>
            <a:r>
              <a:rPr lang="en-US" sz="1100" b="0" baseline="0"/>
              <a:t>For 5-Year Forward Period, By Survey Edition</a:t>
            </a:r>
            <a:endParaRPr lang="en-US" sz="1100" b="0"/>
          </a:p>
        </c:rich>
      </c:tx>
      <c:layout/>
      <c:overlay val="0"/>
    </c:title>
    <c:autoTitleDeleted val="0"/>
    <c:plotArea>
      <c:layout>
        <c:manualLayout>
          <c:layoutTarget val="inner"/>
          <c:xMode val="edge"/>
          <c:yMode val="edge"/>
          <c:x val="6.2646993892118627E-2"/>
          <c:y val="0.11665336498262327"/>
          <c:w val="0.90359552414402733"/>
          <c:h val="0.66855220349595201"/>
        </c:manualLayout>
      </c:layout>
      <c:lineChart>
        <c:grouping val="standard"/>
        <c:varyColors val="0"/>
        <c:ser>
          <c:idx val="1"/>
          <c:order val="0"/>
          <c:tx>
            <c:strRef>
              <c:f>'Q3 2013 Plots'!$AC$268</c:f>
              <c:strCache>
                <c:ptCount val="1"/>
                <c:pt idx="0">
                  <c:v>All Panelists (Mean)</c:v>
                </c:pt>
              </c:strCache>
            </c:strRef>
          </c:tx>
          <c:spPr>
            <a:ln w="38100">
              <a:solidFill>
                <a:schemeClr val="accent6">
                  <a:lumMod val="75000"/>
                </a:schemeClr>
              </a:solidFill>
            </a:ln>
          </c:spPr>
          <c:marker>
            <c:symbol val="none"/>
          </c:marker>
          <c:dLbls>
            <c:dLbl>
              <c:idx val="12"/>
              <c:layout>
                <c:manualLayout>
                  <c:x val="0.11794469601678062"/>
                  <c:y val="-2.0525694777560628E-2"/>
                </c:manualLayout>
              </c:layout>
              <c:tx>
                <c:rich>
                  <a:bodyPr/>
                  <a:lstStyle/>
                  <a:p>
                    <a:r>
                      <a:rPr lang="en-US"/>
                      <a:t>4.3%</a:t>
                    </a:r>
                  </a:p>
                </c:rich>
              </c:tx>
              <c:showLegendKey val="0"/>
              <c:showVal val="1"/>
              <c:showCatName val="0"/>
              <c:showSerName val="0"/>
              <c:showPercent val="0"/>
              <c:showBubbleSize val="0"/>
            </c:dLbl>
            <c:numFmt formatCode="0.0%" sourceLinked="0"/>
            <c:txPr>
              <a:bodyPr/>
              <a:lstStyle/>
              <a:p>
                <a:pPr>
                  <a:defRPr sz="1100" b="1">
                    <a:solidFill>
                      <a:schemeClr val="accent6">
                        <a:lumMod val="75000"/>
                      </a:schemeClr>
                    </a:solidFill>
                  </a:defRPr>
                </a:pPr>
                <a:endParaRPr lang="en-US"/>
              </a:p>
            </c:txPr>
            <c:showLegendKey val="0"/>
            <c:showVal val="0"/>
            <c:showCatName val="0"/>
            <c:showSerName val="0"/>
            <c:showPercent val="0"/>
            <c:showBubbleSize val="0"/>
          </c:dLbls>
          <c:cat>
            <c:multiLvlStrRef>
              <c:f>'Q3 2013 Plots'!$AD$266:$AR$267</c:f>
              <c:multiLvlStrCache>
                <c:ptCount val="1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lvl>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lvl>
              </c:multiLvlStrCache>
            </c:multiLvlStrRef>
          </c:cat>
          <c:val>
            <c:numRef>
              <c:f>'Q3 2013 Plots'!$AD$268:$AR$268</c:f>
              <c:numCache>
                <c:formatCode>0.0%</c:formatCode>
                <c:ptCount val="15"/>
                <c:pt idx="0">
                  <c:v>2.3708813082627067E-2</c:v>
                </c:pt>
                <c:pt idx="1">
                  <c:v>2.0095913478051397E-2</c:v>
                </c:pt>
                <c:pt idx="2">
                  <c:v>1.889253019251047E-2</c:v>
                </c:pt>
                <c:pt idx="3">
                  <c:v>1.4021256914724001E-2</c:v>
                </c:pt>
                <c:pt idx="4">
                  <c:v>1.8576859321941308E-2</c:v>
                </c:pt>
                <c:pt idx="5">
                  <c:v>1.1167760978510355E-2</c:v>
                </c:pt>
                <c:pt idx="6">
                  <c:v>1.0650696077697086E-2</c:v>
                </c:pt>
                <c:pt idx="7">
                  <c:v>1.1206020036149456E-2</c:v>
                </c:pt>
                <c:pt idx="8">
                  <c:v>1.9652248674535633E-2</c:v>
                </c:pt>
                <c:pt idx="9">
                  <c:v>1.9652248674535633E-2</c:v>
                </c:pt>
                <c:pt idx="10">
                  <c:v>2.8739875765209755E-2</c:v>
                </c:pt>
                <c:pt idx="11">
                  <c:v>3.5350725880175959E-2</c:v>
                </c:pt>
                <c:pt idx="12">
                  <c:v>4.0554534848763257E-2</c:v>
                </c:pt>
                <c:pt idx="13">
                  <c:v>4.1143423573244187E-2</c:v>
                </c:pt>
                <c:pt idx="14">
                  <c:v>4.3431087747814345E-2</c:v>
                </c:pt>
              </c:numCache>
            </c:numRef>
          </c:val>
          <c:smooth val="0"/>
        </c:ser>
        <c:ser>
          <c:idx val="2"/>
          <c:order val="1"/>
          <c:tx>
            <c:strRef>
              <c:f>'Q3 2013 Plots'!$AC$269</c:f>
              <c:strCache>
                <c:ptCount val="1"/>
                <c:pt idx="0">
                  <c:v>Optimists (Mean)</c:v>
                </c:pt>
              </c:strCache>
            </c:strRef>
          </c:tx>
          <c:spPr>
            <a:ln w="38100">
              <a:solidFill>
                <a:srgbClr val="006600"/>
              </a:solidFill>
            </a:ln>
          </c:spPr>
          <c:marker>
            <c:symbol val="none"/>
          </c:marker>
          <c:dLbls>
            <c:dLbl>
              <c:idx val="12"/>
              <c:layout>
                <c:manualLayout>
                  <c:x val="0.11876176442327281"/>
                  <c:y val="-8.444211695533374E-3"/>
                </c:manualLayout>
              </c:layout>
              <c:tx>
                <c:rich>
                  <a:bodyPr/>
                  <a:lstStyle/>
                  <a:p>
                    <a:r>
                      <a:rPr lang="en-US"/>
                      <a:t>6.2%</a:t>
                    </a:r>
                  </a:p>
                </c:rich>
              </c:tx>
              <c:showLegendKey val="0"/>
              <c:showVal val="1"/>
              <c:showCatName val="0"/>
              <c:showSerName val="0"/>
              <c:showPercent val="0"/>
              <c:showBubbleSize val="0"/>
            </c:dLbl>
            <c:numFmt formatCode="0.0%" sourceLinked="0"/>
            <c:txPr>
              <a:bodyPr/>
              <a:lstStyle/>
              <a:p>
                <a:pPr>
                  <a:defRPr sz="1100" b="1">
                    <a:solidFill>
                      <a:srgbClr val="006600"/>
                    </a:solidFill>
                  </a:defRPr>
                </a:pPr>
                <a:endParaRPr lang="en-US"/>
              </a:p>
            </c:txPr>
            <c:showLegendKey val="0"/>
            <c:showVal val="0"/>
            <c:showCatName val="0"/>
            <c:showSerName val="0"/>
            <c:showPercent val="0"/>
            <c:showBubbleSize val="0"/>
          </c:dLbls>
          <c:cat>
            <c:multiLvlStrRef>
              <c:f>'Q3 2013 Plots'!$AD$266:$AR$267</c:f>
              <c:multiLvlStrCache>
                <c:ptCount val="1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lvl>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lvl>
              </c:multiLvlStrCache>
            </c:multiLvlStrRef>
          </c:cat>
          <c:val>
            <c:numRef>
              <c:f>'Q3 2013 Plots'!$AD$269:$AR$269</c:f>
              <c:numCache>
                <c:formatCode>0.0%</c:formatCode>
                <c:ptCount val="15"/>
                <c:pt idx="0">
                  <c:v>4.3168557301160648E-2</c:v>
                </c:pt>
                <c:pt idx="1">
                  <c:v>3.9254756869593121E-2</c:v>
                </c:pt>
                <c:pt idx="2">
                  <c:v>3.8000133533338865E-2</c:v>
                </c:pt>
                <c:pt idx="3">
                  <c:v>2.8418249312570198E-2</c:v>
                </c:pt>
                <c:pt idx="4">
                  <c:v>3.320097253390486E-2</c:v>
                </c:pt>
                <c:pt idx="5">
                  <c:v>2.8846995257563846E-2</c:v>
                </c:pt>
                <c:pt idx="6">
                  <c:v>2.7289376853360858E-2</c:v>
                </c:pt>
                <c:pt idx="7">
                  <c:v>2.5505345729319062E-2</c:v>
                </c:pt>
                <c:pt idx="8">
                  <c:v>3.6115426023240582E-2</c:v>
                </c:pt>
                <c:pt idx="9">
                  <c:v>3.4496460558268272E-2</c:v>
                </c:pt>
                <c:pt idx="10">
                  <c:v>4.4230420176749163E-2</c:v>
                </c:pt>
                <c:pt idx="11">
                  <c:v>5.0151076679985973E-2</c:v>
                </c:pt>
                <c:pt idx="12">
                  <c:v>6.0597265765063746E-2</c:v>
                </c:pt>
                <c:pt idx="13">
                  <c:v>5.8338797445240731E-2</c:v>
                </c:pt>
                <c:pt idx="14">
                  <c:v>6.1902767968124994E-2</c:v>
                </c:pt>
              </c:numCache>
            </c:numRef>
          </c:val>
          <c:smooth val="0"/>
        </c:ser>
        <c:ser>
          <c:idx val="3"/>
          <c:order val="2"/>
          <c:tx>
            <c:strRef>
              <c:f>'Q3 2013 Plots'!$AC$270</c:f>
              <c:strCache>
                <c:ptCount val="1"/>
                <c:pt idx="0">
                  <c:v>Pessimists (Mean)</c:v>
                </c:pt>
              </c:strCache>
            </c:strRef>
          </c:tx>
          <c:spPr>
            <a:ln w="38100">
              <a:solidFill>
                <a:srgbClr val="C00000"/>
              </a:solidFill>
            </a:ln>
          </c:spPr>
          <c:marker>
            <c:symbol val="none"/>
          </c:marker>
          <c:dLbls>
            <c:dLbl>
              <c:idx val="12"/>
              <c:layout>
                <c:manualLayout>
                  <c:x val="0.11532724461219646"/>
                  <c:y val="-2.1799765134059831E-2"/>
                </c:manualLayout>
              </c:layout>
              <c:tx>
                <c:rich>
                  <a:bodyPr/>
                  <a:lstStyle/>
                  <a:p>
                    <a:r>
                      <a:rPr lang="en-US"/>
                      <a:t>2.5%</a:t>
                    </a:r>
                  </a:p>
                </c:rich>
              </c:tx>
              <c:showLegendKey val="0"/>
              <c:showVal val="1"/>
              <c:showCatName val="0"/>
              <c:showSerName val="0"/>
              <c:showPercent val="0"/>
              <c:showBubbleSize val="0"/>
            </c:dLbl>
            <c:numFmt formatCode="0.0%" sourceLinked="0"/>
            <c:txPr>
              <a:bodyPr/>
              <a:lstStyle/>
              <a:p>
                <a:pPr>
                  <a:defRPr sz="1100" b="1">
                    <a:solidFill>
                      <a:srgbClr val="C00000"/>
                    </a:solidFill>
                  </a:defRPr>
                </a:pPr>
                <a:endParaRPr lang="en-US"/>
              </a:p>
            </c:txPr>
            <c:showLegendKey val="0"/>
            <c:showVal val="0"/>
            <c:showCatName val="0"/>
            <c:showSerName val="0"/>
            <c:showPercent val="0"/>
            <c:showBubbleSize val="0"/>
          </c:dLbls>
          <c:cat>
            <c:multiLvlStrRef>
              <c:f>'Q3 2013 Plots'!$AD$266:$AR$267</c:f>
              <c:multiLvlStrCache>
                <c:ptCount val="1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lvl>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lvl>
              </c:multiLvlStrCache>
            </c:multiLvlStrRef>
          </c:cat>
          <c:val>
            <c:numRef>
              <c:f>'Q3 2013 Plots'!$AD$270:$AR$270</c:f>
              <c:numCache>
                <c:formatCode>0.0%</c:formatCode>
                <c:ptCount val="15"/>
                <c:pt idx="0">
                  <c:v>2.1903834001391065E-3</c:v>
                </c:pt>
                <c:pt idx="1">
                  <c:v>-3.5044767863533499E-3</c:v>
                </c:pt>
                <c:pt idx="2">
                  <c:v>-3.4030832633734631E-3</c:v>
                </c:pt>
                <c:pt idx="3">
                  <c:v>-3.7479897523230443E-3</c:v>
                </c:pt>
                <c:pt idx="4">
                  <c:v>-8.0128308062787923E-4</c:v>
                </c:pt>
                <c:pt idx="5">
                  <c:v>-1.2298824315852941E-2</c:v>
                </c:pt>
                <c:pt idx="6">
                  <c:v>-1.1585348599721712E-2</c:v>
                </c:pt>
                <c:pt idx="7">
                  <c:v>-6.6067227221117131E-3</c:v>
                </c:pt>
                <c:pt idx="8">
                  <c:v>1.276735726813305E-3</c:v>
                </c:pt>
                <c:pt idx="9">
                  <c:v>3.2192065872802544E-3</c:v>
                </c:pt>
                <c:pt idx="10">
                  <c:v>1.1358998393793174E-2</c:v>
                </c:pt>
                <c:pt idx="11">
                  <c:v>1.6936510355382461E-2</c:v>
                </c:pt>
                <c:pt idx="12">
                  <c:v>2.2375973244631142E-2</c:v>
                </c:pt>
                <c:pt idx="13">
                  <c:v>2.3482646511662875E-2</c:v>
                </c:pt>
                <c:pt idx="14">
                  <c:v>2.4854075997911895E-2</c:v>
                </c:pt>
              </c:numCache>
            </c:numRef>
          </c:val>
          <c:smooth val="0"/>
        </c:ser>
        <c:ser>
          <c:idx val="0"/>
          <c:order val="3"/>
          <c:tx>
            <c:strRef>
              <c:f>'Q3 2013 Plots'!$AC$273</c:f>
              <c:strCache>
                <c:ptCount val="1"/>
                <c:pt idx="0">
                  <c:v>Actual Avg Annual Growth Rate, Pre-Bubble (1987-1999)</c:v>
                </c:pt>
              </c:strCache>
            </c:strRef>
          </c:tx>
          <c:spPr>
            <a:ln w="38100">
              <a:solidFill>
                <a:schemeClr val="tx1"/>
              </a:solidFill>
              <a:prstDash val="sysDash"/>
            </a:ln>
          </c:spPr>
          <c:marker>
            <c:symbol val="none"/>
          </c:marker>
          <c:dLbls>
            <c:dLbl>
              <c:idx val="12"/>
              <c:layout>
                <c:manualLayout>
                  <c:x val="0.11701018764466196"/>
                  <c:y val="-2.0923165951112909E-3"/>
                </c:manualLayout>
              </c:layout>
              <c:showLegendKey val="0"/>
              <c:showVal val="1"/>
              <c:showCatName val="0"/>
              <c:showSerName val="0"/>
              <c:showPercent val="0"/>
              <c:showBubbleSize val="0"/>
            </c:dLbl>
            <c:numFmt formatCode="0.0%" sourceLinked="0"/>
            <c:txPr>
              <a:bodyPr/>
              <a:lstStyle/>
              <a:p>
                <a:pPr>
                  <a:defRPr sz="1100" b="1">
                    <a:solidFill>
                      <a:sysClr val="windowText" lastClr="000000"/>
                    </a:solidFill>
                  </a:defRPr>
                </a:pPr>
                <a:endParaRPr lang="en-US"/>
              </a:p>
            </c:txPr>
            <c:showLegendKey val="0"/>
            <c:showVal val="0"/>
            <c:showCatName val="0"/>
            <c:showSerName val="0"/>
            <c:showPercent val="0"/>
            <c:showBubbleSize val="0"/>
          </c:dLbls>
          <c:cat>
            <c:multiLvlStrRef>
              <c:f>'Q3 2013 Plots'!$AD$266:$AR$267</c:f>
              <c:multiLvlStrCache>
                <c:ptCount val="1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lvl>
                <c:lvl>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lvl>
              </c:multiLvlStrCache>
            </c:multiLvlStrRef>
          </c:cat>
          <c:val>
            <c:numRef>
              <c:f>'Q3 2013 Plots'!$AD$273:$AR$273</c:f>
              <c:numCache>
                <c:formatCode>0.0%</c:formatCode>
                <c:ptCount val="15"/>
                <c:pt idx="0">
                  <c:v>3.5999999999999997E-2</c:v>
                </c:pt>
                <c:pt idx="1">
                  <c:v>3.5999999999999997E-2</c:v>
                </c:pt>
                <c:pt idx="2">
                  <c:v>3.5999999999999997E-2</c:v>
                </c:pt>
                <c:pt idx="3">
                  <c:v>3.5999999999999997E-2</c:v>
                </c:pt>
                <c:pt idx="4">
                  <c:v>3.5999999999999997E-2</c:v>
                </c:pt>
                <c:pt idx="5">
                  <c:v>3.5999999999999997E-2</c:v>
                </c:pt>
                <c:pt idx="6">
                  <c:v>3.5999999999999997E-2</c:v>
                </c:pt>
                <c:pt idx="7">
                  <c:v>3.5999999999999997E-2</c:v>
                </c:pt>
                <c:pt idx="8">
                  <c:v>3.5999999999999997E-2</c:v>
                </c:pt>
                <c:pt idx="9">
                  <c:v>3.5999999999999997E-2</c:v>
                </c:pt>
                <c:pt idx="10">
                  <c:v>3.5999999999999997E-2</c:v>
                </c:pt>
                <c:pt idx="11">
                  <c:v>3.5999999999999997E-2</c:v>
                </c:pt>
                <c:pt idx="12">
                  <c:v>3.5999999999999997E-2</c:v>
                </c:pt>
                <c:pt idx="13">
                  <c:v>3.5999999999999997E-2</c:v>
                </c:pt>
                <c:pt idx="14">
                  <c:v>3.5999999999999997E-2</c:v>
                </c:pt>
              </c:numCache>
            </c:numRef>
          </c:val>
          <c:smooth val="0"/>
        </c:ser>
        <c:dLbls>
          <c:showLegendKey val="0"/>
          <c:showVal val="0"/>
          <c:showCatName val="0"/>
          <c:showSerName val="0"/>
          <c:showPercent val="0"/>
          <c:showBubbleSize val="0"/>
        </c:dLbls>
        <c:marker val="1"/>
        <c:smooth val="0"/>
        <c:axId val="144460800"/>
        <c:axId val="144491648"/>
      </c:lineChart>
      <c:catAx>
        <c:axId val="144460800"/>
        <c:scaling>
          <c:orientation val="minMax"/>
        </c:scaling>
        <c:delete val="0"/>
        <c:axPos val="b"/>
        <c:title>
          <c:tx>
            <c:rich>
              <a:bodyPr/>
              <a:lstStyle/>
              <a:p>
                <a:pPr>
                  <a:defRPr/>
                </a:pPr>
                <a:r>
                  <a:rPr lang="en-US" sz="1100"/>
                  <a:t>Home Price Expectations Survey Edition</a:t>
                </a:r>
              </a:p>
            </c:rich>
          </c:tx>
          <c:layout>
            <c:manualLayout>
              <c:xMode val="edge"/>
              <c:yMode val="edge"/>
              <c:x val="0.38030601499614664"/>
              <c:y val="0.88920192747418814"/>
            </c:manualLayout>
          </c:layout>
          <c:overlay val="0"/>
        </c:title>
        <c:majorTickMark val="none"/>
        <c:minorTickMark val="none"/>
        <c:tickLblPos val="low"/>
        <c:crossAx val="144491648"/>
        <c:crosses val="autoZero"/>
        <c:auto val="1"/>
        <c:lblAlgn val="ctr"/>
        <c:lblOffset val="100"/>
        <c:noMultiLvlLbl val="0"/>
      </c:catAx>
      <c:valAx>
        <c:axId val="144491648"/>
        <c:scaling>
          <c:orientation val="minMax"/>
        </c:scaling>
        <c:delete val="0"/>
        <c:axPos val="l"/>
        <c:majorGridlines/>
        <c:title>
          <c:tx>
            <c:rich>
              <a:bodyPr rot="-5400000" vert="horz"/>
              <a:lstStyle/>
              <a:p>
                <a:pPr>
                  <a:defRPr sz="1100" b="0"/>
                </a:pPr>
                <a:r>
                  <a:rPr lang="en-US" sz="1100" b="0"/>
                  <a:t>Average</a:t>
                </a:r>
                <a:r>
                  <a:rPr lang="en-US" sz="1100" b="0" baseline="0"/>
                  <a:t> Annual Price Change %</a:t>
                </a:r>
                <a:endParaRPr lang="en-US" sz="1100" b="0"/>
              </a:p>
            </c:rich>
          </c:tx>
          <c:layout>
            <c:manualLayout>
              <c:xMode val="edge"/>
              <c:yMode val="edge"/>
              <c:x val="1.3014662594745751E-2"/>
              <c:y val="0.31504099481273951"/>
            </c:manualLayout>
          </c:layout>
          <c:overlay val="0"/>
        </c:title>
        <c:numFmt formatCode="0%" sourceLinked="0"/>
        <c:majorTickMark val="out"/>
        <c:minorTickMark val="none"/>
        <c:tickLblPos val="nextTo"/>
        <c:txPr>
          <a:bodyPr/>
          <a:lstStyle/>
          <a:p>
            <a:pPr>
              <a:defRPr b="1"/>
            </a:pPr>
            <a:endParaRPr lang="en-US"/>
          </a:p>
        </c:txPr>
        <c:crossAx val="144460800"/>
        <c:crossesAt val="1"/>
        <c:crossBetween val="between"/>
      </c:valAx>
      <c:spPr>
        <a:gradFill flip="none" rotWithShape="1">
          <a:gsLst>
            <a:gs pos="0">
              <a:schemeClr val="bg1">
                <a:lumMod val="65000"/>
              </a:schemeClr>
            </a:gs>
            <a:gs pos="50000">
              <a:schemeClr val="bg1"/>
            </a:gs>
            <a:gs pos="100000">
              <a:schemeClr val="bg1"/>
            </a:gs>
          </a:gsLst>
          <a:lin ang="13500000" scaled="1"/>
          <a:tileRect/>
        </a:gradFill>
      </c:spPr>
    </c:plotArea>
    <c:legend>
      <c:legendPos val="b"/>
      <c:layout>
        <c:manualLayout>
          <c:xMode val="edge"/>
          <c:yMode val="edge"/>
          <c:x val="2.1436164425751063E-2"/>
          <c:y val="0.91813622560105868"/>
          <c:w val="0.97729629278310859"/>
          <c:h val="6.9785257718477184E-2"/>
        </c:manualLayout>
      </c:layout>
      <c:overlay val="0"/>
    </c:legend>
    <c:plotVisOnly val="1"/>
    <c:dispBlanksAs val="gap"/>
    <c:showDLblsOverMax val="0"/>
  </c:chart>
  <c:spPr>
    <a:gradFill flip="none" rotWithShape="1">
      <a:gsLst>
        <a:gs pos="0">
          <a:schemeClr val="bg1">
            <a:lumMod val="65000"/>
          </a:schemeClr>
        </a:gs>
        <a:gs pos="50000">
          <a:schemeClr val="bg1"/>
        </a:gs>
        <a:gs pos="100000">
          <a:schemeClr val="bg1"/>
        </a:gs>
      </a:gsLst>
      <a:lin ang="2700000" scaled="1"/>
      <a:tileRect/>
    </a:gradFill>
    <a:ln w="31750">
      <a:solidFill>
        <a:schemeClr val="tx1">
          <a:lumMod val="65000"/>
          <a:lumOff val="35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2000"/>
              <a:t>U.S. Home Price Expectations</a:t>
            </a:r>
            <a:endParaRPr lang="en-US" sz="2000">
              <a:solidFill>
                <a:schemeClr val="accent6">
                  <a:lumMod val="75000"/>
                </a:schemeClr>
              </a:solidFill>
            </a:endParaRPr>
          </a:p>
        </c:rich>
      </c:tx>
      <c:layout>
        <c:manualLayout>
          <c:xMode val="edge"/>
          <c:yMode val="edge"/>
          <c:x val="0.34612909210375481"/>
          <c:y val="4.6254347749632538E-2"/>
        </c:manualLayout>
      </c:layout>
      <c:overlay val="0"/>
    </c:title>
    <c:autoTitleDeleted val="0"/>
    <c:plotArea>
      <c:layout>
        <c:manualLayout>
          <c:layoutTarget val="inner"/>
          <c:xMode val="edge"/>
          <c:yMode val="edge"/>
          <c:x val="7.0562898606173374E-2"/>
          <c:y val="0.13498932792110058"/>
          <c:w val="0.90594071399868725"/>
          <c:h val="0.79470179065116708"/>
        </c:manualLayout>
      </c:layout>
      <c:lineChart>
        <c:grouping val="standard"/>
        <c:varyColors val="0"/>
        <c:ser>
          <c:idx val="0"/>
          <c:order val="0"/>
          <c:tx>
            <c:v>"Actual History Thru Jun 2013  (U.S. Zillow Home Value Index)"</c:v>
          </c:tx>
          <c:spPr>
            <a:ln w="38100">
              <a:solidFill>
                <a:schemeClr val="tx1"/>
              </a:solidFill>
            </a:ln>
          </c:spPr>
          <c:marker>
            <c:symbol val="none"/>
          </c:marker>
          <c:dPt>
            <c:idx val="117"/>
            <c:marker>
              <c:symbol val="diamond"/>
              <c:size val="7"/>
              <c:spPr>
                <a:solidFill>
                  <a:schemeClr val="bg1"/>
                </a:solidFill>
                <a:ln>
                  <a:solidFill>
                    <a:schemeClr val="tx1"/>
                  </a:solidFill>
                </a:ln>
              </c:spPr>
            </c:marker>
            <c:bubble3D val="0"/>
          </c:dPt>
          <c:dPt>
            <c:idx val="171"/>
            <c:marker>
              <c:symbol val="diamond"/>
              <c:size val="7"/>
              <c:spPr>
                <a:solidFill>
                  <a:schemeClr val="bg1"/>
                </a:solidFill>
                <a:ln>
                  <a:solidFill>
                    <a:schemeClr val="tx1"/>
                  </a:solidFill>
                </a:ln>
              </c:spPr>
            </c:marker>
            <c:bubble3D val="0"/>
          </c:dPt>
          <c:dLbls>
            <c:dLbl>
              <c:idx val="117"/>
              <c:layout>
                <c:manualLayout>
                  <c:x val="-4.2609467535281886E-2"/>
                  <c:y val="-3.0181952506169452E-2"/>
                </c:manualLayout>
              </c:layout>
              <c:tx>
                <c:rich>
                  <a:bodyPr/>
                  <a:lstStyle/>
                  <a:p>
                    <a:pPr>
                      <a:defRPr sz="800"/>
                    </a:pPr>
                    <a:r>
                      <a:rPr lang="en-US" sz="800"/>
                      <a:t>May 2007</a:t>
                    </a:r>
                  </a:p>
                  <a:p>
                    <a:pPr>
                      <a:defRPr sz="800"/>
                    </a:pPr>
                    <a:r>
                      <a:rPr lang="en-US" sz="800"/>
                      <a:t>Peak: 194.6</a:t>
                    </a:r>
                    <a:endParaRPr lang="en-US" sz="900"/>
                  </a:p>
                </c:rich>
              </c:tx>
              <c:spPr>
                <a:solidFill>
                  <a:schemeClr val="bg1"/>
                </a:solidFill>
              </c:spPr>
              <c:dLblPos val="r"/>
              <c:showLegendKey val="0"/>
              <c:showVal val="1"/>
              <c:showCatName val="0"/>
              <c:showSerName val="0"/>
              <c:showPercent val="0"/>
              <c:showBubbleSize val="0"/>
            </c:dLbl>
            <c:dLbl>
              <c:idx val="171"/>
              <c:layout>
                <c:manualLayout>
                  <c:x val="-4.398830227010482E-2"/>
                  <c:y val="2.5462767918712197E-2"/>
                </c:manualLayout>
              </c:layout>
              <c:tx>
                <c:rich>
                  <a:bodyPr/>
                  <a:lstStyle/>
                  <a:p>
                    <a:r>
                      <a:rPr lang="en-US" sz="800"/>
                      <a:t>Oct 2011</a:t>
                    </a:r>
                  </a:p>
                  <a:p>
                    <a:r>
                      <a:rPr lang="en-US" sz="800"/>
                      <a:t>Trough: 149.3</a:t>
                    </a:r>
                  </a:p>
                </c:rich>
              </c:tx>
              <c:dLblPos val="r"/>
              <c:showLegendKey val="0"/>
              <c:showVal val="1"/>
              <c:showCatName val="0"/>
              <c:showSerName val="0"/>
              <c:showPercent val="0"/>
              <c:showBubbleSize val="0"/>
            </c:dLbl>
            <c:txPr>
              <a:bodyPr/>
              <a:lstStyle/>
              <a:p>
                <a:pPr>
                  <a:defRPr sz="800"/>
                </a:pPr>
                <a:endParaRPr lang="en-US"/>
              </a:p>
            </c:txPr>
            <c:dLblPos val="t"/>
            <c:showLegendKey val="0"/>
            <c:showVal val="0"/>
            <c:showCatName val="0"/>
            <c:showSerName val="0"/>
            <c:showPercent val="0"/>
            <c:showBubbleSize val="0"/>
          </c:dLbls>
          <c:cat>
            <c:numRef>
              <c:f>'Q3 2013 Plots'!$A$6:$A$263</c:f>
              <c:numCache>
                <c:formatCode>@</c:formatCode>
                <c:ptCount val="258"/>
                <c:pt idx="6">
                  <c:v>1997</c:v>
                </c:pt>
                <c:pt idx="17">
                  <c:v>1998</c:v>
                </c:pt>
                <c:pt idx="29">
                  <c:v>1999</c:v>
                </c:pt>
                <c:pt idx="41">
                  <c:v>2000</c:v>
                </c:pt>
                <c:pt idx="53">
                  <c:v>2001</c:v>
                </c:pt>
                <c:pt idx="65">
                  <c:v>2002</c:v>
                </c:pt>
                <c:pt idx="77">
                  <c:v>2003</c:v>
                </c:pt>
                <c:pt idx="89">
                  <c:v>2004</c:v>
                </c:pt>
                <c:pt idx="101">
                  <c:v>2005</c:v>
                </c:pt>
                <c:pt idx="113">
                  <c:v>2006</c:v>
                </c:pt>
                <c:pt idx="125">
                  <c:v>2007</c:v>
                </c:pt>
                <c:pt idx="137">
                  <c:v>2008</c:v>
                </c:pt>
                <c:pt idx="149">
                  <c:v>2009</c:v>
                </c:pt>
                <c:pt idx="161">
                  <c:v>2010</c:v>
                </c:pt>
                <c:pt idx="173">
                  <c:v>2011</c:v>
                </c:pt>
                <c:pt idx="185">
                  <c:v>2012</c:v>
                </c:pt>
                <c:pt idx="197">
                  <c:v>2013</c:v>
                </c:pt>
                <c:pt idx="209">
                  <c:v>2014</c:v>
                </c:pt>
                <c:pt idx="221">
                  <c:v>2015</c:v>
                </c:pt>
                <c:pt idx="233">
                  <c:v>2016</c:v>
                </c:pt>
                <c:pt idx="245">
                  <c:v>2017</c:v>
                </c:pt>
              </c:numCache>
            </c:numRef>
          </c:cat>
          <c:val>
            <c:numRef>
              <c:f>'Q3 2013 Plots'!$C$6:$C$197</c:f>
              <c:numCache>
                <c:formatCode>General</c:formatCode>
                <c:ptCount val="192"/>
                <c:pt idx="0">
                  <c:v>92500</c:v>
                </c:pt>
                <c:pt idx="1">
                  <c:v>93200</c:v>
                </c:pt>
                <c:pt idx="2">
                  <c:v>93900</c:v>
                </c:pt>
                <c:pt idx="3">
                  <c:v>94800</c:v>
                </c:pt>
                <c:pt idx="4">
                  <c:v>95200</c:v>
                </c:pt>
                <c:pt idx="5">
                  <c:v>94900</c:v>
                </c:pt>
                <c:pt idx="6">
                  <c:v>95600</c:v>
                </c:pt>
                <c:pt idx="7">
                  <c:v>96800</c:v>
                </c:pt>
                <c:pt idx="8">
                  <c:v>97200</c:v>
                </c:pt>
                <c:pt idx="9">
                  <c:v>97300</c:v>
                </c:pt>
                <c:pt idx="10">
                  <c:v>97600</c:v>
                </c:pt>
                <c:pt idx="11">
                  <c:v>98000</c:v>
                </c:pt>
                <c:pt idx="12">
                  <c:v>98300</c:v>
                </c:pt>
                <c:pt idx="13">
                  <c:v>99000</c:v>
                </c:pt>
                <c:pt idx="14">
                  <c:v>99800</c:v>
                </c:pt>
                <c:pt idx="15">
                  <c:v>100800</c:v>
                </c:pt>
                <c:pt idx="16">
                  <c:v>101300</c:v>
                </c:pt>
                <c:pt idx="17">
                  <c:v>101500</c:v>
                </c:pt>
                <c:pt idx="18">
                  <c:v>102400</c:v>
                </c:pt>
                <c:pt idx="19">
                  <c:v>103900</c:v>
                </c:pt>
                <c:pt idx="20">
                  <c:v>104400</c:v>
                </c:pt>
                <c:pt idx="21">
                  <c:v>104500</c:v>
                </c:pt>
                <c:pt idx="22">
                  <c:v>105000</c:v>
                </c:pt>
                <c:pt idx="23">
                  <c:v>105500</c:v>
                </c:pt>
                <c:pt idx="24">
                  <c:v>106100</c:v>
                </c:pt>
                <c:pt idx="25">
                  <c:v>106900</c:v>
                </c:pt>
                <c:pt idx="26">
                  <c:v>107800</c:v>
                </c:pt>
                <c:pt idx="27">
                  <c:v>108800</c:v>
                </c:pt>
                <c:pt idx="28">
                  <c:v>109600</c:v>
                </c:pt>
                <c:pt idx="29">
                  <c:v>109900</c:v>
                </c:pt>
                <c:pt idx="30">
                  <c:v>110600</c:v>
                </c:pt>
                <c:pt idx="31">
                  <c:v>111800</c:v>
                </c:pt>
                <c:pt idx="32">
                  <c:v>112700</c:v>
                </c:pt>
                <c:pt idx="33">
                  <c:v>113300</c:v>
                </c:pt>
                <c:pt idx="34">
                  <c:v>113900</c:v>
                </c:pt>
                <c:pt idx="35">
                  <c:v>114300</c:v>
                </c:pt>
                <c:pt idx="36">
                  <c:v>114700</c:v>
                </c:pt>
                <c:pt idx="37">
                  <c:v>115300</c:v>
                </c:pt>
                <c:pt idx="38">
                  <c:v>115900</c:v>
                </c:pt>
                <c:pt idx="39">
                  <c:v>117200</c:v>
                </c:pt>
                <c:pt idx="40">
                  <c:v>118400</c:v>
                </c:pt>
                <c:pt idx="41">
                  <c:v>119000</c:v>
                </c:pt>
                <c:pt idx="42">
                  <c:v>119500</c:v>
                </c:pt>
                <c:pt idx="43">
                  <c:v>120600</c:v>
                </c:pt>
                <c:pt idx="44">
                  <c:v>121300</c:v>
                </c:pt>
                <c:pt idx="45">
                  <c:v>121800</c:v>
                </c:pt>
                <c:pt idx="46">
                  <c:v>122000</c:v>
                </c:pt>
                <c:pt idx="47">
                  <c:v>122400</c:v>
                </c:pt>
                <c:pt idx="48">
                  <c:v>123100</c:v>
                </c:pt>
                <c:pt idx="49">
                  <c:v>124000</c:v>
                </c:pt>
                <c:pt idx="50">
                  <c:v>124700</c:v>
                </c:pt>
                <c:pt idx="51">
                  <c:v>124900</c:v>
                </c:pt>
                <c:pt idx="52">
                  <c:v>125200</c:v>
                </c:pt>
                <c:pt idx="53">
                  <c:v>126000</c:v>
                </c:pt>
                <c:pt idx="54">
                  <c:v>127100</c:v>
                </c:pt>
                <c:pt idx="55">
                  <c:v>127700</c:v>
                </c:pt>
                <c:pt idx="56">
                  <c:v>128500</c:v>
                </c:pt>
                <c:pt idx="57">
                  <c:v>129900</c:v>
                </c:pt>
                <c:pt idx="58">
                  <c:v>131200</c:v>
                </c:pt>
                <c:pt idx="59">
                  <c:v>132200</c:v>
                </c:pt>
                <c:pt idx="60">
                  <c:v>133000</c:v>
                </c:pt>
                <c:pt idx="61">
                  <c:v>133700</c:v>
                </c:pt>
                <c:pt idx="62">
                  <c:v>134500</c:v>
                </c:pt>
                <c:pt idx="63">
                  <c:v>135100</c:v>
                </c:pt>
                <c:pt idx="64">
                  <c:v>135700</c:v>
                </c:pt>
                <c:pt idx="65">
                  <c:v>136900</c:v>
                </c:pt>
                <c:pt idx="66">
                  <c:v>138200</c:v>
                </c:pt>
                <c:pt idx="67">
                  <c:v>139100</c:v>
                </c:pt>
                <c:pt idx="68">
                  <c:v>140000</c:v>
                </c:pt>
                <c:pt idx="69">
                  <c:v>140700</c:v>
                </c:pt>
                <c:pt idx="70">
                  <c:v>141400</c:v>
                </c:pt>
                <c:pt idx="71">
                  <c:v>142300</c:v>
                </c:pt>
                <c:pt idx="72">
                  <c:v>143700</c:v>
                </c:pt>
                <c:pt idx="73">
                  <c:v>145200</c:v>
                </c:pt>
                <c:pt idx="74">
                  <c:v>146600</c:v>
                </c:pt>
                <c:pt idx="75">
                  <c:v>147400</c:v>
                </c:pt>
                <c:pt idx="76">
                  <c:v>148400</c:v>
                </c:pt>
                <c:pt idx="77">
                  <c:v>149900</c:v>
                </c:pt>
                <c:pt idx="78">
                  <c:v>151400</c:v>
                </c:pt>
                <c:pt idx="79">
                  <c:v>152600</c:v>
                </c:pt>
                <c:pt idx="80">
                  <c:v>153700</c:v>
                </c:pt>
                <c:pt idx="81">
                  <c:v>155000</c:v>
                </c:pt>
                <c:pt idx="82">
                  <c:v>156700</c:v>
                </c:pt>
                <c:pt idx="83">
                  <c:v>158600</c:v>
                </c:pt>
                <c:pt idx="84">
                  <c:v>160100</c:v>
                </c:pt>
                <c:pt idx="85">
                  <c:v>161300</c:v>
                </c:pt>
                <c:pt idx="86">
                  <c:v>162300</c:v>
                </c:pt>
                <c:pt idx="87">
                  <c:v>163500</c:v>
                </c:pt>
                <c:pt idx="88">
                  <c:v>164900</c:v>
                </c:pt>
                <c:pt idx="89">
                  <c:v>166700</c:v>
                </c:pt>
                <c:pt idx="90">
                  <c:v>168800</c:v>
                </c:pt>
                <c:pt idx="91">
                  <c:v>170800</c:v>
                </c:pt>
                <c:pt idx="92">
                  <c:v>172400</c:v>
                </c:pt>
                <c:pt idx="93">
                  <c:v>173800</c:v>
                </c:pt>
                <c:pt idx="94">
                  <c:v>175100</c:v>
                </c:pt>
                <c:pt idx="95">
                  <c:v>176400</c:v>
                </c:pt>
                <c:pt idx="96">
                  <c:v>177900</c:v>
                </c:pt>
                <c:pt idx="97">
                  <c:v>180000</c:v>
                </c:pt>
                <c:pt idx="98">
                  <c:v>182400</c:v>
                </c:pt>
                <c:pt idx="99">
                  <c:v>184100</c:v>
                </c:pt>
                <c:pt idx="100">
                  <c:v>185500</c:v>
                </c:pt>
                <c:pt idx="101">
                  <c:v>187400</c:v>
                </c:pt>
                <c:pt idx="102">
                  <c:v>189100</c:v>
                </c:pt>
                <c:pt idx="103">
                  <c:v>190000</c:v>
                </c:pt>
                <c:pt idx="104">
                  <c:v>190700</c:v>
                </c:pt>
                <c:pt idx="105">
                  <c:v>190900</c:v>
                </c:pt>
                <c:pt idx="106">
                  <c:v>191200</c:v>
                </c:pt>
                <c:pt idx="107">
                  <c:v>191600</c:v>
                </c:pt>
                <c:pt idx="108">
                  <c:v>192200</c:v>
                </c:pt>
                <c:pt idx="109">
                  <c:v>191900</c:v>
                </c:pt>
                <c:pt idx="110">
                  <c:v>191900</c:v>
                </c:pt>
                <c:pt idx="111">
                  <c:v>192700</c:v>
                </c:pt>
                <c:pt idx="112">
                  <c:v>193600</c:v>
                </c:pt>
                <c:pt idx="113">
                  <c:v>193800</c:v>
                </c:pt>
                <c:pt idx="114">
                  <c:v>194300</c:v>
                </c:pt>
                <c:pt idx="115">
                  <c:v>194500</c:v>
                </c:pt>
                <c:pt idx="116">
                  <c:v>194500</c:v>
                </c:pt>
                <c:pt idx="117">
                  <c:v>194500</c:v>
                </c:pt>
                <c:pt idx="118">
                  <c:v>194600</c:v>
                </c:pt>
                <c:pt idx="119">
                  <c:v>194000</c:v>
                </c:pt>
                <c:pt idx="120">
                  <c:v>193400</c:v>
                </c:pt>
                <c:pt idx="121">
                  <c:v>193100</c:v>
                </c:pt>
                <c:pt idx="122">
                  <c:v>192300</c:v>
                </c:pt>
                <c:pt idx="123">
                  <c:v>191000</c:v>
                </c:pt>
                <c:pt idx="124">
                  <c:v>190000</c:v>
                </c:pt>
                <c:pt idx="125">
                  <c:v>188900</c:v>
                </c:pt>
                <c:pt idx="126">
                  <c:v>186800</c:v>
                </c:pt>
                <c:pt idx="127">
                  <c:v>184600</c:v>
                </c:pt>
                <c:pt idx="128">
                  <c:v>183400</c:v>
                </c:pt>
                <c:pt idx="129">
                  <c:v>182600</c:v>
                </c:pt>
                <c:pt idx="130">
                  <c:v>181500</c:v>
                </c:pt>
                <c:pt idx="131">
                  <c:v>180500</c:v>
                </c:pt>
                <c:pt idx="132">
                  <c:v>179000</c:v>
                </c:pt>
                <c:pt idx="133">
                  <c:v>176900</c:v>
                </c:pt>
                <c:pt idx="134">
                  <c:v>174900</c:v>
                </c:pt>
                <c:pt idx="135">
                  <c:v>173100</c:v>
                </c:pt>
                <c:pt idx="136">
                  <c:v>170700</c:v>
                </c:pt>
                <c:pt idx="137">
                  <c:v>168300</c:v>
                </c:pt>
                <c:pt idx="138">
                  <c:v>167100</c:v>
                </c:pt>
                <c:pt idx="139">
                  <c:v>166900</c:v>
                </c:pt>
                <c:pt idx="140">
                  <c:v>166700</c:v>
                </c:pt>
                <c:pt idx="141">
                  <c:v>166000</c:v>
                </c:pt>
                <c:pt idx="142">
                  <c:v>165600</c:v>
                </c:pt>
                <c:pt idx="143">
                  <c:v>165400</c:v>
                </c:pt>
                <c:pt idx="144">
                  <c:v>165500</c:v>
                </c:pt>
                <c:pt idx="145">
                  <c:v>165200</c:v>
                </c:pt>
                <c:pt idx="146">
                  <c:v>164900</c:v>
                </c:pt>
                <c:pt idx="147">
                  <c:v>165000</c:v>
                </c:pt>
                <c:pt idx="148">
                  <c:v>165100</c:v>
                </c:pt>
                <c:pt idx="149">
                  <c:v>164000</c:v>
                </c:pt>
                <c:pt idx="150">
                  <c:v>162700</c:v>
                </c:pt>
                <c:pt idx="151">
                  <c:v>162500</c:v>
                </c:pt>
                <c:pt idx="152">
                  <c:v>162600</c:v>
                </c:pt>
                <c:pt idx="153">
                  <c:v>162400</c:v>
                </c:pt>
                <c:pt idx="154">
                  <c:v>162000</c:v>
                </c:pt>
                <c:pt idx="155">
                  <c:v>160600</c:v>
                </c:pt>
                <c:pt idx="156">
                  <c:v>159100</c:v>
                </c:pt>
                <c:pt idx="157">
                  <c:v>158300</c:v>
                </c:pt>
                <c:pt idx="158">
                  <c:v>157600</c:v>
                </c:pt>
                <c:pt idx="159">
                  <c:v>156900</c:v>
                </c:pt>
                <c:pt idx="160">
                  <c:v>156100</c:v>
                </c:pt>
                <c:pt idx="161">
                  <c:v>155500</c:v>
                </c:pt>
                <c:pt idx="162">
                  <c:v>155100</c:v>
                </c:pt>
                <c:pt idx="163">
                  <c:v>154800</c:v>
                </c:pt>
                <c:pt idx="164">
                  <c:v>153600</c:v>
                </c:pt>
                <c:pt idx="165">
                  <c:v>152500</c:v>
                </c:pt>
                <c:pt idx="166">
                  <c:v>151600</c:v>
                </c:pt>
                <c:pt idx="167">
                  <c:v>151000</c:v>
                </c:pt>
                <c:pt idx="168">
                  <c:v>150700</c:v>
                </c:pt>
                <c:pt idx="169">
                  <c:v>150500</c:v>
                </c:pt>
                <c:pt idx="170">
                  <c:v>149900</c:v>
                </c:pt>
                <c:pt idx="171">
                  <c:v>149300</c:v>
                </c:pt>
                <c:pt idx="172">
                  <c:v>149300</c:v>
                </c:pt>
                <c:pt idx="173">
                  <c:v>149500</c:v>
                </c:pt>
                <c:pt idx="174">
                  <c:v>149600</c:v>
                </c:pt>
                <c:pt idx="175">
                  <c:v>149900</c:v>
                </c:pt>
                <c:pt idx="176">
                  <c:v>150600</c:v>
                </c:pt>
                <c:pt idx="177">
                  <c:v>151200</c:v>
                </c:pt>
                <c:pt idx="178">
                  <c:v>151500</c:v>
                </c:pt>
                <c:pt idx="179">
                  <c:v>152300</c:v>
                </c:pt>
                <c:pt idx="180">
                  <c:v>152500</c:v>
                </c:pt>
                <c:pt idx="181">
                  <c:v>152900</c:v>
                </c:pt>
                <c:pt idx="182">
                  <c:v>154000</c:v>
                </c:pt>
                <c:pt idx="183">
                  <c:v>155400</c:v>
                </c:pt>
                <c:pt idx="184">
                  <c:v>156000</c:v>
                </c:pt>
                <c:pt idx="185">
                  <c:v>156900</c:v>
                </c:pt>
                <c:pt idx="186">
                  <c:v>157300</c:v>
                </c:pt>
                <c:pt idx="187">
                  <c:v>157200</c:v>
                </c:pt>
                <c:pt idx="188">
                  <c:v>157300</c:v>
                </c:pt>
                <c:pt idx="189">
                  <c:v>158100</c:v>
                </c:pt>
                <c:pt idx="190">
                  <c:v>159600</c:v>
                </c:pt>
                <c:pt idx="191">
                  <c:v>161100</c:v>
                </c:pt>
              </c:numCache>
            </c:numRef>
          </c:val>
          <c:smooth val="0"/>
        </c:ser>
        <c:ser>
          <c:idx val="1"/>
          <c:order val="1"/>
          <c:tx>
            <c:v>Mean Expectations, Jul 2013 thru Dec 2017  (All 106 Respondents)</c:v>
          </c:tx>
          <c:spPr>
            <a:ln w="38100">
              <a:solidFill>
                <a:schemeClr val="tx1"/>
              </a:solidFill>
              <a:prstDash val="sysDot"/>
            </a:ln>
          </c:spPr>
          <c:marker>
            <c:symbol val="none"/>
          </c:marker>
          <c:dLbls>
            <c:dLbl>
              <c:idx val="245"/>
              <c:layout>
                <c:manualLayout>
                  <c:x val="-1.3053701897009244E-2"/>
                  <c:y val="-2.7709310091374095E-3"/>
                </c:manualLayout>
              </c:layout>
              <c:tx>
                <c:rich>
                  <a:bodyPr/>
                  <a:lstStyle/>
                  <a:p>
                    <a:r>
                      <a:rPr lang="en-US" b="1">
                        <a:solidFill>
                          <a:sysClr val="windowText" lastClr="000000"/>
                        </a:solidFill>
                      </a:rPr>
                      <a:t>+23.7%</a:t>
                    </a:r>
                  </a:p>
                  <a:p>
                    <a:r>
                      <a:rPr lang="en-US" sz="800" b="0">
                        <a:solidFill>
                          <a:sysClr val="windowText" lastClr="000000"/>
                        </a:solidFill>
                      </a:rPr>
                      <a:t>(194.1)</a:t>
                    </a:r>
                    <a:endParaRPr lang="en-US" sz="800" b="0"/>
                  </a:p>
                </c:rich>
              </c:tx>
              <c:dLblPos val="r"/>
              <c:showLegendKey val="0"/>
              <c:showVal val="1"/>
              <c:showCatName val="0"/>
              <c:showSerName val="0"/>
              <c:showPercent val="0"/>
              <c:showBubbleSize val="0"/>
            </c:dLbl>
            <c:numFmt formatCode="General" sourceLinked="0"/>
            <c:spPr>
              <a:solidFill>
                <a:schemeClr val="bg1"/>
              </a:solidFill>
            </c:spPr>
            <c:txPr>
              <a:bodyPr/>
              <a:lstStyle/>
              <a:p>
                <a:pPr>
                  <a:defRPr>
                    <a:solidFill>
                      <a:sysClr val="windowText" lastClr="000000"/>
                    </a:solidFill>
                  </a:defRPr>
                </a:pPr>
                <a:endParaRPr lang="en-US"/>
              </a:p>
            </c:txPr>
            <c:showLegendKey val="0"/>
            <c:showVal val="0"/>
            <c:showCatName val="0"/>
            <c:showSerName val="0"/>
            <c:showPercent val="0"/>
            <c:showBubbleSize val="0"/>
          </c:dLbls>
          <c:cat>
            <c:numRef>
              <c:f>'Q3 2013 Plots'!$A$6:$A$263</c:f>
              <c:numCache>
                <c:formatCode>@</c:formatCode>
                <c:ptCount val="258"/>
                <c:pt idx="6">
                  <c:v>1997</c:v>
                </c:pt>
                <c:pt idx="17">
                  <c:v>1998</c:v>
                </c:pt>
                <c:pt idx="29">
                  <c:v>1999</c:v>
                </c:pt>
                <c:pt idx="41">
                  <c:v>2000</c:v>
                </c:pt>
                <c:pt idx="53">
                  <c:v>2001</c:v>
                </c:pt>
                <c:pt idx="65">
                  <c:v>2002</c:v>
                </c:pt>
                <c:pt idx="77">
                  <c:v>2003</c:v>
                </c:pt>
                <c:pt idx="89">
                  <c:v>2004</c:v>
                </c:pt>
                <c:pt idx="101">
                  <c:v>2005</c:v>
                </c:pt>
                <c:pt idx="113">
                  <c:v>2006</c:v>
                </c:pt>
                <c:pt idx="125">
                  <c:v>2007</c:v>
                </c:pt>
                <c:pt idx="137">
                  <c:v>2008</c:v>
                </c:pt>
                <c:pt idx="149">
                  <c:v>2009</c:v>
                </c:pt>
                <c:pt idx="161">
                  <c:v>2010</c:v>
                </c:pt>
                <c:pt idx="173">
                  <c:v>2011</c:v>
                </c:pt>
                <c:pt idx="185">
                  <c:v>2012</c:v>
                </c:pt>
                <c:pt idx="197">
                  <c:v>2013</c:v>
                </c:pt>
                <c:pt idx="209">
                  <c:v>2014</c:v>
                </c:pt>
                <c:pt idx="221">
                  <c:v>2015</c:v>
                </c:pt>
                <c:pt idx="233">
                  <c:v>2016</c:v>
                </c:pt>
                <c:pt idx="245">
                  <c:v>2017</c:v>
                </c:pt>
              </c:numCache>
            </c:numRef>
          </c:cat>
          <c:val>
            <c:numRef>
              <c:f>'Q3 2013 Plots'!$H$6:$H$265</c:f>
              <c:numCache>
                <c:formatCode>General</c:formatCode>
                <c:ptCount val="260"/>
                <c:pt idx="191" formatCode="0">
                  <c:v>161100</c:v>
                </c:pt>
                <c:pt idx="192" formatCode="0">
                  <c:v>162164.23688679244</c:v>
                </c:pt>
                <c:pt idx="193" formatCode="0">
                  <c:v>163228.47377358488</c:v>
                </c:pt>
                <c:pt idx="194" formatCode="0">
                  <c:v>164292.71066037731</c:v>
                </c:pt>
                <c:pt idx="195" formatCode="0">
                  <c:v>165356.94754716975</c:v>
                </c:pt>
                <c:pt idx="196" formatCode="0">
                  <c:v>166421.18443396219</c:v>
                </c:pt>
                <c:pt idx="197" formatCode="0">
                  <c:v>167485.42132075469</c:v>
                </c:pt>
                <c:pt idx="198" formatCode="0">
                  <c:v>168097.9279712429</c:v>
                </c:pt>
                <c:pt idx="199" formatCode="0">
                  <c:v>168710.43462173111</c:v>
                </c:pt>
                <c:pt idx="200" formatCode="0">
                  <c:v>169322.94127221932</c:v>
                </c:pt>
                <c:pt idx="201" formatCode="0">
                  <c:v>169935.44792270754</c:v>
                </c:pt>
                <c:pt idx="202" formatCode="0">
                  <c:v>170547.95457319575</c:v>
                </c:pt>
                <c:pt idx="203" formatCode="0">
                  <c:v>171160.46122368396</c:v>
                </c:pt>
                <c:pt idx="204" formatCode="0">
                  <c:v>171772.96787417217</c:v>
                </c:pt>
                <c:pt idx="205" formatCode="0">
                  <c:v>172385.47452466039</c:v>
                </c:pt>
                <c:pt idx="206" formatCode="0">
                  <c:v>172997.9811751486</c:v>
                </c:pt>
                <c:pt idx="207" formatCode="0">
                  <c:v>173610.48782563681</c:v>
                </c:pt>
                <c:pt idx="208" formatCode="0">
                  <c:v>174222.99447612502</c:v>
                </c:pt>
                <c:pt idx="209" formatCode="0">
                  <c:v>174835.50112661326</c:v>
                </c:pt>
                <c:pt idx="210" formatCode="0">
                  <c:v>175364.83274981054</c:v>
                </c:pt>
                <c:pt idx="211" formatCode="0">
                  <c:v>175894.16437300781</c:v>
                </c:pt>
                <c:pt idx="212" formatCode="0">
                  <c:v>176423.49599620508</c:v>
                </c:pt>
                <c:pt idx="213" formatCode="0">
                  <c:v>176952.82761940235</c:v>
                </c:pt>
                <c:pt idx="214" formatCode="0">
                  <c:v>177482.15924259962</c:v>
                </c:pt>
                <c:pt idx="215" formatCode="0">
                  <c:v>178011.49086579689</c:v>
                </c:pt>
                <c:pt idx="216" formatCode="0">
                  <c:v>178540.82248899416</c:v>
                </c:pt>
                <c:pt idx="217" formatCode="0">
                  <c:v>179070.15411219143</c:v>
                </c:pt>
                <c:pt idx="218" formatCode="0">
                  <c:v>179599.48573538871</c:v>
                </c:pt>
                <c:pt idx="219" formatCode="0">
                  <c:v>180128.81735858598</c:v>
                </c:pt>
                <c:pt idx="220" formatCode="0">
                  <c:v>180658.14898178325</c:v>
                </c:pt>
                <c:pt idx="221" formatCode="0">
                  <c:v>181187.48060498037</c:v>
                </c:pt>
                <c:pt idx="222" formatCode="0">
                  <c:v>181721.30526770817</c:v>
                </c:pt>
                <c:pt idx="223" formatCode="0">
                  <c:v>182255.12993043597</c:v>
                </c:pt>
                <c:pt idx="224" formatCode="0">
                  <c:v>182788.95459316377</c:v>
                </c:pt>
                <c:pt idx="225" formatCode="0">
                  <c:v>183322.77925589157</c:v>
                </c:pt>
                <c:pt idx="226" formatCode="0">
                  <c:v>183856.60391861937</c:v>
                </c:pt>
                <c:pt idx="227" formatCode="0">
                  <c:v>184390.42858134717</c:v>
                </c:pt>
                <c:pt idx="228" formatCode="0">
                  <c:v>184924.25324407496</c:v>
                </c:pt>
                <c:pt idx="229" formatCode="0">
                  <c:v>185458.07790680276</c:v>
                </c:pt>
                <c:pt idx="230" formatCode="0">
                  <c:v>185991.90256953056</c:v>
                </c:pt>
                <c:pt idx="231" formatCode="0">
                  <c:v>186525.72723225836</c:v>
                </c:pt>
                <c:pt idx="232" formatCode="0">
                  <c:v>187059.55189498616</c:v>
                </c:pt>
                <c:pt idx="233" formatCode="0">
                  <c:v>187593.3765577141</c:v>
                </c:pt>
                <c:pt idx="234" formatCode="0">
                  <c:v>188132.47691706021</c:v>
                </c:pt>
                <c:pt idx="235" formatCode="0">
                  <c:v>188671.57727640631</c:v>
                </c:pt>
                <c:pt idx="236" formatCode="0">
                  <c:v>189210.67763575242</c:v>
                </c:pt>
                <c:pt idx="237" formatCode="0">
                  <c:v>189749.77799509853</c:v>
                </c:pt>
                <c:pt idx="238" formatCode="0">
                  <c:v>190288.87835444463</c:v>
                </c:pt>
                <c:pt idx="239" formatCode="0">
                  <c:v>190827.97871379074</c:v>
                </c:pt>
                <c:pt idx="240" formatCode="0">
                  <c:v>191367.07907313685</c:v>
                </c:pt>
                <c:pt idx="241" formatCode="0">
                  <c:v>191906.17943248295</c:v>
                </c:pt>
                <c:pt idx="242" formatCode="0">
                  <c:v>192445.27979182906</c:v>
                </c:pt>
                <c:pt idx="243" formatCode="0">
                  <c:v>192984.38015117517</c:v>
                </c:pt>
                <c:pt idx="244" formatCode="0">
                  <c:v>193523.48051052127</c:v>
                </c:pt>
                <c:pt idx="245" formatCode="0">
                  <c:v>194062.58086986732</c:v>
                </c:pt>
                <c:pt idx="258" formatCode="0.0%">
                  <c:v>0.23685519993541959</c:v>
                </c:pt>
                <c:pt idx="259">
                  <c:v>0</c:v>
                </c:pt>
              </c:numCache>
            </c:numRef>
          </c:val>
          <c:smooth val="0"/>
        </c:ser>
        <c:ser>
          <c:idx val="2"/>
          <c:order val="2"/>
          <c:tx>
            <c:v>Mean Expectations of Most Optimistic Quartile</c:v>
          </c:tx>
          <c:spPr>
            <a:ln w="38100">
              <a:solidFill>
                <a:srgbClr val="339933"/>
              </a:solidFill>
              <a:prstDash val="sysDot"/>
            </a:ln>
          </c:spPr>
          <c:marker>
            <c:symbol val="none"/>
          </c:marker>
          <c:dLbls>
            <c:dLbl>
              <c:idx val="186"/>
              <c:delete val="1"/>
            </c:dLbl>
            <c:dLbl>
              <c:idx val="187"/>
              <c:delete val="1"/>
            </c:dLbl>
            <c:dLbl>
              <c:idx val="188"/>
              <c:delete val="1"/>
            </c:dLbl>
            <c:dLbl>
              <c:idx val="189"/>
              <c:delete val="1"/>
            </c:dLbl>
            <c:dLbl>
              <c:idx val="190"/>
              <c:delete val="1"/>
            </c:dLbl>
            <c:dLbl>
              <c:idx val="191"/>
              <c:delete val="1"/>
            </c:dLbl>
            <c:dLbl>
              <c:idx val="192"/>
              <c:delete val="1"/>
            </c:dLbl>
            <c:dLbl>
              <c:idx val="193"/>
              <c:delete val="1"/>
            </c:dLbl>
            <c:dLbl>
              <c:idx val="194"/>
              <c:delete val="1"/>
            </c:dLbl>
            <c:dLbl>
              <c:idx val="195"/>
              <c:delete val="1"/>
            </c:dLbl>
            <c:dLbl>
              <c:idx val="196"/>
              <c:delete val="1"/>
            </c:dLbl>
            <c:dLbl>
              <c:idx val="197"/>
              <c:delete val="1"/>
            </c:dLbl>
            <c:dLbl>
              <c:idx val="198"/>
              <c:delete val="1"/>
            </c:dLbl>
            <c:dLbl>
              <c:idx val="199"/>
              <c:delete val="1"/>
            </c:dLbl>
            <c:dLbl>
              <c:idx val="200"/>
              <c:delete val="1"/>
            </c:dLbl>
            <c:dLbl>
              <c:idx val="201"/>
              <c:delete val="1"/>
            </c:dLbl>
            <c:dLbl>
              <c:idx val="202"/>
              <c:delete val="1"/>
            </c:dLbl>
            <c:dLbl>
              <c:idx val="203"/>
              <c:delete val="1"/>
            </c:dLbl>
            <c:dLbl>
              <c:idx val="204"/>
              <c:delete val="1"/>
            </c:dLbl>
            <c:dLbl>
              <c:idx val="205"/>
              <c:delete val="1"/>
            </c:dLbl>
            <c:dLbl>
              <c:idx val="206"/>
              <c:delete val="1"/>
            </c:dLbl>
            <c:dLbl>
              <c:idx val="207"/>
              <c:delete val="1"/>
            </c:dLbl>
            <c:dLbl>
              <c:idx val="208"/>
              <c:delete val="1"/>
            </c:dLbl>
            <c:dLbl>
              <c:idx val="209"/>
              <c:delete val="1"/>
            </c:dLbl>
            <c:dLbl>
              <c:idx val="210"/>
              <c:delete val="1"/>
            </c:dLbl>
            <c:dLbl>
              <c:idx val="211"/>
              <c:delete val="1"/>
            </c:dLbl>
            <c:dLbl>
              <c:idx val="212"/>
              <c:delete val="1"/>
            </c:dLbl>
            <c:dLbl>
              <c:idx val="213"/>
              <c:delete val="1"/>
            </c:dLbl>
            <c:dLbl>
              <c:idx val="214"/>
              <c:delete val="1"/>
            </c:dLbl>
            <c:dLbl>
              <c:idx val="215"/>
              <c:delete val="1"/>
            </c:dLbl>
            <c:dLbl>
              <c:idx val="216"/>
              <c:delete val="1"/>
            </c:dLbl>
            <c:dLbl>
              <c:idx val="217"/>
              <c:delete val="1"/>
            </c:dLbl>
            <c:dLbl>
              <c:idx val="218"/>
              <c:delete val="1"/>
            </c:dLbl>
            <c:dLbl>
              <c:idx val="219"/>
              <c:delete val="1"/>
            </c:dLbl>
            <c:dLbl>
              <c:idx val="220"/>
              <c:delete val="1"/>
            </c:dLbl>
            <c:dLbl>
              <c:idx val="221"/>
              <c:delete val="1"/>
            </c:dLbl>
            <c:dLbl>
              <c:idx val="222"/>
              <c:delete val="1"/>
            </c:dLbl>
            <c:dLbl>
              <c:idx val="223"/>
              <c:delete val="1"/>
            </c:dLbl>
            <c:dLbl>
              <c:idx val="224"/>
              <c:delete val="1"/>
            </c:dLbl>
            <c:dLbl>
              <c:idx val="225"/>
              <c:delete val="1"/>
            </c:dLbl>
            <c:dLbl>
              <c:idx val="226"/>
              <c:delete val="1"/>
            </c:dLbl>
            <c:dLbl>
              <c:idx val="227"/>
              <c:delete val="1"/>
            </c:dLbl>
            <c:dLbl>
              <c:idx val="228"/>
              <c:delete val="1"/>
            </c:dLbl>
            <c:dLbl>
              <c:idx val="229"/>
              <c:delete val="1"/>
            </c:dLbl>
            <c:dLbl>
              <c:idx val="230"/>
              <c:delete val="1"/>
            </c:dLbl>
            <c:dLbl>
              <c:idx val="231"/>
              <c:delete val="1"/>
            </c:dLbl>
            <c:dLbl>
              <c:idx val="232"/>
              <c:delete val="1"/>
            </c:dLbl>
            <c:dLbl>
              <c:idx val="233"/>
              <c:delete val="1"/>
            </c:dLbl>
            <c:dLbl>
              <c:idx val="234"/>
              <c:delete val="1"/>
            </c:dLbl>
            <c:dLbl>
              <c:idx val="235"/>
              <c:delete val="1"/>
            </c:dLbl>
            <c:dLbl>
              <c:idx val="236"/>
              <c:delete val="1"/>
            </c:dLbl>
            <c:dLbl>
              <c:idx val="237"/>
              <c:delete val="1"/>
            </c:dLbl>
            <c:dLbl>
              <c:idx val="238"/>
              <c:delete val="1"/>
            </c:dLbl>
            <c:dLbl>
              <c:idx val="239"/>
              <c:delete val="1"/>
            </c:dLbl>
            <c:dLbl>
              <c:idx val="240"/>
              <c:delete val="1"/>
            </c:dLbl>
            <c:dLbl>
              <c:idx val="241"/>
              <c:delete val="1"/>
            </c:dLbl>
            <c:dLbl>
              <c:idx val="242"/>
              <c:delete val="1"/>
            </c:dLbl>
            <c:dLbl>
              <c:idx val="243"/>
              <c:delete val="1"/>
            </c:dLbl>
            <c:dLbl>
              <c:idx val="244"/>
              <c:delete val="1"/>
            </c:dLbl>
            <c:dLbl>
              <c:idx val="245"/>
              <c:layout>
                <c:manualLayout>
                  <c:x val="-1.7462925395848667E-2"/>
                  <c:y val="1.3001938538315101E-3"/>
                </c:manualLayout>
              </c:layout>
              <c:tx>
                <c:rich>
                  <a:bodyPr/>
                  <a:lstStyle/>
                  <a:p>
                    <a:pPr>
                      <a:defRPr b="1">
                        <a:solidFill>
                          <a:srgbClr val="339933"/>
                        </a:solidFill>
                      </a:defRPr>
                    </a:pPr>
                    <a:r>
                      <a:rPr lang="en-US" b="1">
                        <a:solidFill>
                          <a:srgbClr val="339933"/>
                        </a:solidFill>
                      </a:rPr>
                      <a:t>+35.0%</a:t>
                    </a:r>
                  </a:p>
                  <a:p>
                    <a:pPr>
                      <a:defRPr b="1">
                        <a:solidFill>
                          <a:srgbClr val="339933"/>
                        </a:solidFill>
                      </a:defRPr>
                    </a:pPr>
                    <a:r>
                      <a:rPr lang="en-US" sz="800" b="0">
                        <a:solidFill>
                          <a:srgbClr val="339933"/>
                        </a:solidFill>
                      </a:rPr>
                      <a:t>(211.9)</a:t>
                    </a:r>
                    <a:endParaRPr lang="en-US" sz="800" b="0"/>
                  </a:p>
                </c:rich>
              </c:tx>
              <c:numFmt formatCode="\+0.0%" sourceLinked="0"/>
              <c:spPr>
                <a:solidFill>
                  <a:schemeClr val="bg1"/>
                </a:solidFill>
              </c:spPr>
              <c:showLegendKey val="0"/>
              <c:showVal val="1"/>
              <c:showCatName val="0"/>
              <c:showSerName val="0"/>
              <c:showPercent val="0"/>
              <c:showBubbleSize val="0"/>
            </c:dLbl>
            <c:numFmt formatCode="&quot;+&quot;0.0%" sourceLinked="0"/>
            <c:spPr>
              <a:solidFill>
                <a:schemeClr val="bg1"/>
              </a:solidFill>
            </c:spPr>
            <c:txPr>
              <a:bodyPr/>
              <a:lstStyle/>
              <a:p>
                <a:pPr>
                  <a:defRPr>
                    <a:solidFill>
                      <a:srgbClr val="339933"/>
                    </a:solidFill>
                  </a:defRPr>
                </a:pPr>
                <a:endParaRPr lang="en-US"/>
              </a:p>
            </c:txPr>
            <c:showLegendKey val="0"/>
            <c:showVal val="1"/>
            <c:showCatName val="0"/>
            <c:showSerName val="0"/>
            <c:showPercent val="0"/>
            <c:showBubbleSize val="0"/>
            <c:showLeaderLines val="0"/>
          </c:dLbls>
          <c:cat>
            <c:numRef>
              <c:f>'Q3 2013 Plots'!$A$6:$A$263</c:f>
              <c:numCache>
                <c:formatCode>@</c:formatCode>
                <c:ptCount val="258"/>
                <c:pt idx="6">
                  <c:v>1997</c:v>
                </c:pt>
                <c:pt idx="17">
                  <c:v>1998</c:v>
                </c:pt>
                <c:pt idx="29">
                  <c:v>1999</c:v>
                </c:pt>
                <c:pt idx="41">
                  <c:v>2000</c:v>
                </c:pt>
                <c:pt idx="53">
                  <c:v>2001</c:v>
                </c:pt>
                <c:pt idx="65">
                  <c:v>2002</c:v>
                </c:pt>
                <c:pt idx="77">
                  <c:v>2003</c:v>
                </c:pt>
                <c:pt idx="89">
                  <c:v>2004</c:v>
                </c:pt>
                <c:pt idx="101">
                  <c:v>2005</c:v>
                </c:pt>
                <c:pt idx="113">
                  <c:v>2006</c:v>
                </c:pt>
                <c:pt idx="125">
                  <c:v>2007</c:v>
                </c:pt>
                <c:pt idx="137">
                  <c:v>2008</c:v>
                </c:pt>
                <c:pt idx="149">
                  <c:v>2009</c:v>
                </c:pt>
                <c:pt idx="161">
                  <c:v>2010</c:v>
                </c:pt>
                <c:pt idx="173">
                  <c:v>2011</c:v>
                </c:pt>
                <c:pt idx="185">
                  <c:v>2012</c:v>
                </c:pt>
                <c:pt idx="197">
                  <c:v>2013</c:v>
                </c:pt>
                <c:pt idx="209">
                  <c:v>2014</c:v>
                </c:pt>
                <c:pt idx="221">
                  <c:v>2015</c:v>
                </c:pt>
                <c:pt idx="233">
                  <c:v>2016</c:v>
                </c:pt>
                <c:pt idx="245">
                  <c:v>2017</c:v>
                </c:pt>
              </c:numCache>
            </c:numRef>
          </c:cat>
          <c:val>
            <c:numRef>
              <c:f>'Q3 2013 Plots'!$I$6:$I$265</c:f>
              <c:numCache>
                <c:formatCode>General</c:formatCode>
                <c:ptCount val="260"/>
                <c:pt idx="191" formatCode="0">
                  <c:v>161100</c:v>
                </c:pt>
                <c:pt idx="192" formatCode="0">
                  <c:v>162843.86277777777</c:v>
                </c:pt>
                <c:pt idx="193" formatCode="0">
                  <c:v>164587.72555555555</c:v>
                </c:pt>
                <c:pt idx="194" formatCode="0">
                  <c:v>166331.58833333332</c:v>
                </c:pt>
                <c:pt idx="195" formatCode="0">
                  <c:v>168075.45111111109</c:v>
                </c:pt>
                <c:pt idx="196" formatCode="0">
                  <c:v>169819.31388888886</c:v>
                </c:pt>
                <c:pt idx="197" formatCode="0">
                  <c:v>171563.1766666667</c:v>
                </c:pt>
                <c:pt idx="198" formatCode="0">
                  <c:v>172489.86026506484</c:v>
                </c:pt>
                <c:pt idx="199" formatCode="0">
                  <c:v>173416.54386346298</c:v>
                </c:pt>
                <c:pt idx="200" formatCode="0">
                  <c:v>174343.22746186113</c:v>
                </c:pt>
                <c:pt idx="201" formatCode="0">
                  <c:v>175269.91106025927</c:v>
                </c:pt>
                <c:pt idx="202" formatCode="0">
                  <c:v>176196.59465865741</c:v>
                </c:pt>
                <c:pt idx="203" formatCode="0">
                  <c:v>177123.27825705556</c:v>
                </c:pt>
                <c:pt idx="204" formatCode="0">
                  <c:v>178049.9618554537</c:v>
                </c:pt>
                <c:pt idx="205" formatCode="0">
                  <c:v>178976.64545385184</c:v>
                </c:pt>
                <c:pt idx="206" formatCode="0">
                  <c:v>179903.32905224999</c:v>
                </c:pt>
                <c:pt idx="207" formatCode="0">
                  <c:v>180830.01265064813</c:v>
                </c:pt>
                <c:pt idx="208" formatCode="0">
                  <c:v>181756.69624904628</c:v>
                </c:pt>
                <c:pt idx="209" formatCode="0">
                  <c:v>182683.37984744445</c:v>
                </c:pt>
                <c:pt idx="210" formatCode="0">
                  <c:v>183486.37890543658</c:v>
                </c:pt>
                <c:pt idx="211" formatCode="0">
                  <c:v>184289.37796342871</c:v>
                </c:pt>
                <c:pt idx="212" formatCode="0">
                  <c:v>185092.37702142083</c:v>
                </c:pt>
                <c:pt idx="213" formatCode="0">
                  <c:v>185895.37607941296</c:v>
                </c:pt>
                <c:pt idx="214" formatCode="0">
                  <c:v>186698.37513740509</c:v>
                </c:pt>
                <c:pt idx="215" formatCode="0">
                  <c:v>187501.37419539722</c:v>
                </c:pt>
                <c:pt idx="216" formatCode="0">
                  <c:v>188304.37325338935</c:v>
                </c:pt>
                <c:pt idx="217" formatCode="0">
                  <c:v>189107.37231138148</c:v>
                </c:pt>
                <c:pt idx="218" formatCode="0">
                  <c:v>189910.37136937361</c:v>
                </c:pt>
                <c:pt idx="219" formatCode="0">
                  <c:v>190713.37042736573</c:v>
                </c:pt>
                <c:pt idx="220" formatCode="0">
                  <c:v>191516.36948535786</c:v>
                </c:pt>
                <c:pt idx="221" formatCode="0">
                  <c:v>192319.36854335011</c:v>
                </c:pt>
                <c:pt idx="222" formatCode="0">
                  <c:v>193148.59804161882</c:v>
                </c:pt>
                <c:pt idx="223" formatCode="0">
                  <c:v>193977.82753988754</c:v>
                </c:pt>
                <c:pt idx="224" formatCode="0">
                  <c:v>194807.05703815626</c:v>
                </c:pt>
                <c:pt idx="225" formatCode="0">
                  <c:v>195636.28653642497</c:v>
                </c:pt>
                <c:pt idx="226" formatCode="0">
                  <c:v>196465.51603469369</c:v>
                </c:pt>
                <c:pt idx="227" formatCode="0">
                  <c:v>197294.74553296241</c:v>
                </c:pt>
                <c:pt idx="228" formatCode="0">
                  <c:v>198123.97503123112</c:v>
                </c:pt>
                <c:pt idx="229" formatCode="0">
                  <c:v>198953.20452949984</c:v>
                </c:pt>
                <c:pt idx="230" formatCode="0">
                  <c:v>199782.43402776856</c:v>
                </c:pt>
                <c:pt idx="231" formatCode="0">
                  <c:v>200611.66352603727</c:v>
                </c:pt>
                <c:pt idx="232" formatCode="0">
                  <c:v>201440.89302430599</c:v>
                </c:pt>
                <c:pt idx="233" formatCode="0">
                  <c:v>202270.12252257479</c:v>
                </c:pt>
                <c:pt idx="234" formatCode="0">
                  <c:v>203069.18709883571</c:v>
                </c:pt>
                <c:pt idx="235" formatCode="0">
                  <c:v>203868.25167509663</c:v>
                </c:pt>
                <c:pt idx="236" formatCode="0">
                  <c:v>204667.31625135755</c:v>
                </c:pt>
                <c:pt idx="237" formatCode="0">
                  <c:v>205466.38082761847</c:v>
                </c:pt>
                <c:pt idx="238" formatCode="0">
                  <c:v>206265.44540387939</c:v>
                </c:pt>
                <c:pt idx="239" formatCode="0">
                  <c:v>207064.50998014031</c:v>
                </c:pt>
                <c:pt idx="240" formatCode="0">
                  <c:v>207863.57455640123</c:v>
                </c:pt>
                <c:pt idx="241" formatCode="0">
                  <c:v>208662.63913266215</c:v>
                </c:pt>
                <c:pt idx="242" formatCode="0">
                  <c:v>209461.70370892307</c:v>
                </c:pt>
                <c:pt idx="243" formatCode="0">
                  <c:v>210260.76828518399</c:v>
                </c:pt>
                <c:pt idx="244" formatCode="0">
                  <c:v>211059.83286144491</c:v>
                </c:pt>
                <c:pt idx="245" formatCode="0">
                  <c:v>211858.89743770575</c:v>
                </c:pt>
                <c:pt idx="258" formatCode="0.0%">
                  <c:v>0.35027977971769109</c:v>
                </c:pt>
              </c:numCache>
            </c:numRef>
          </c:val>
          <c:smooth val="0"/>
        </c:ser>
        <c:ser>
          <c:idx val="3"/>
          <c:order val="3"/>
          <c:tx>
            <c:v>Mean Expectations of Most Pessimistic Quartile</c:v>
          </c:tx>
          <c:spPr>
            <a:ln w="38100">
              <a:solidFill>
                <a:srgbClr val="C00000"/>
              </a:solidFill>
              <a:prstDash val="sysDot"/>
            </a:ln>
          </c:spPr>
          <c:marker>
            <c:symbol val="none"/>
          </c:marker>
          <c:dPt>
            <c:idx val="186"/>
            <c:marker>
              <c:symbol val="diamond"/>
              <c:size val="7"/>
              <c:spPr>
                <a:solidFill>
                  <a:schemeClr val="bg1"/>
                </a:solidFill>
                <a:ln>
                  <a:solidFill>
                    <a:schemeClr val="tx1"/>
                  </a:solidFill>
                </a:ln>
              </c:spPr>
            </c:marker>
            <c:bubble3D val="0"/>
            <c:spPr>
              <a:ln w="38100">
                <a:solidFill>
                  <a:schemeClr val="accent1"/>
                </a:solidFill>
                <a:prstDash val="sysDot"/>
              </a:ln>
            </c:spPr>
          </c:dPt>
          <c:dLbls>
            <c:dLbl>
              <c:idx val="186"/>
              <c:layout>
                <c:manualLayout>
                  <c:x val="-4.2743876779511081E-2"/>
                  <c:y val="-2.3541997102834545E-2"/>
                </c:manualLayout>
              </c:layout>
              <c:tx>
                <c:rich>
                  <a:bodyPr/>
                  <a:lstStyle/>
                  <a:p>
                    <a:pPr>
                      <a:defRPr>
                        <a:solidFill>
                          <a:srgbClr val="C00000"/>
                        </a:solidFill>
                      </a:defRPr>
                    </a:pPr>
                    <a:r>
                      <a:rPr lang="en-US" sz="800">
                        <a:solidFill>
                          <a:sysClr val="windowText" lastClr="000000"/>
                        </a:solidFill>
                      </a:rPr>
                      <a:t>Jan 2013</a:t>
                    </a:r>
                  </a:p>
                  <a:p>
                    <a:pPr>
                      <a:defRPr>
                        <a:solidFill>
                          <a:srgbClr val="C00000"/>
                        </a:solidFill>
                      </a:defRPr>
                    </a:pPr>
                    <a:r>
                      <a:rPr lang="en-US" sz="800">
                        <a:solidFill>
                          <a:sysClr val="windowText" lastClr="000000"/>
                        </a:solidFill>
                      </a:rPr>
                      <a:t>158.1</a:t>
                    </a:r>
                  </a:p>
                </c:rich>
              </c:tx>
              <c:numFmt formatCode="#,##0.0" sourceLinked="0"/>
              <c:spPr>
                <a:noFill/>
              </c:spPr>
              <c:showLegendKey val="0"/>
              <c:showVal val="1"/>
              <c:showCatName val="0"/>
              <c:showSerName val="0"/>
              <c:showPercent val="0"/>
              <c:showBubbleSize val="0"/>
            </c:dLbl>
            <c:dLbl>
              <c:idx val="245"/>
              <c:layout>
                <c:manualLayout>
                  <c:x val="-1.4468668939437617E-2"/>
                  <c:y val="1.5398381199447828E-3"/>
                </c:manualLayout>
              </c:layout>
              <c:tx>
                <c:rich>
                  <a:bodyPr/>
                  <a:lstStyle/>
                  <a:p>
                    <a:pPr>
                      <a:defRPr b="1">
                        <a:solidFill>
                          <a:srgbClr val="C00000"/>
                        </a:solidFill>
                      </a:defRPr>
                    </a:pPr>
                    <a:r>
                      <a:rPr lang="en-US" b="1">
                        <a:solidFill>
                          <a:srgbClr val="C00000"/>
                        </a:solidFill>
                      </a:rPr>
                      <a:t>+13.1%</a:t>
                    </a:r>
                  </a:p>
                  <a:p>
                    <a:pPr>
                      <a:defRPr b="1">
                        <a:solidFill>
                          <a:srgbClr val="C00000"/>
                        </a:solidFill>
                      </a:defRPr>
                    </a:pPr>
                    <a:r>
                      <a:rPr lang="en-US" sz="800" b="0">
                        <a:solidFill>
                          <a:srgbClr val="C00000"/>
                        </a:solidFill>
                      </a:rPr>
                      <a:t>(177.4)</a:t>
                    </a:r>
                    <a:endParaRPr lang="en-US" sz="800" b="0"/>
                  </a:p>
                </c:rich>
              </c:tx>
              <c:spPr>
                <a:solidFill>
                  <a:schemeClr val="bg1"/>
                </a:solidFill>
              </c:spPr>
              <c:showLegendKey val="0"/>
              <c:showVal val="1"/>
              <c:showCatName val="0"/>
              <c:showSerName val="0"/>
              <c:showPercent val="0"/>
              <c:showBubbleSize val="0"/>
            </c:dLbl>
            <c:spPr>
              <a:noFill/>
            </c:spPr>
            <c:txPr>
              <a:bodyPr/>
              <a:lstStyle/>
              <a:p>
                <a:pPr>
                  <a:defRPr>
                    <a:solidFill>
                      <a:srgbClr val="C00000"/>
                    </a:solidFill>
                  </a:defRPr>
                </a:pPr>
                <a:endParaRPr lang="en-US"/>
              </a:p>
            </c:txPr>
            <c:showLegendKey val="0"/>
            <c:showVal val="0"/>
            <c:showCatName val="0"/>
            <c:showSerName val="0"/>
            <c:showPercent val="0"/>
            <c:showBubbleSize val="0"/>
          </c:dLbls>
          <c:cat>
            <c:numRef>
              <c:f>'Q3 2013 Plots'!$A$6:$A$263</c:f>
              <c:numCache>
                <c:formatCode>@</c:formatCode>
                <c:ptCount val="258"/>
                <c:pt idx="6">
                  <c:v>1997</c:v>
                </c:pt>
                <c:pt idx="17">
                  <c:v>1998</c:v>
                </c:pt>
                <c:pt idx="29">
                  <c:v>1999</c:v>
                </c:pt>
                <c:pt idx="41">
                  <c:v>2000</c:v>
                </c:pt>
                <c:pt idx="53">
                  <c:v>2001</c:v>
                </c:pt>
                <c:pt idx="65">
                  <c:v>2002</c:v>
                </c:pt>
                <c:pt idx="77">
                  <c:v>2003</c:v>
                </c:pt>
                <c:pt idx="89">
                  <c:v>2004</c:v>
                </c:pt>
                <c:pt idx="101">
                  <c:v>2005</c:v>
                </c:pt>
                <c:pt idx="113">
                  <c:v>2006</c:v>
                </c:pt>
                <c:pt idx="125">
                  <c:v>2007</c:v>
                </c:pt>
                <c:pt idx="137">
                  <c:v>2008</c:v>
                </c:pt>
                <c:pt idx="149">
                  <c:v>2009</c:v>
                </c:pt>
                <c:pt idx="161">
                  <c:v>2010</c:v>
                </c:pt>
                <c:pt idx="173">
                  <c:v>2011</c:v>
                </c:pt>
                <c:pt idx="185">
                  <c:v>2012</c:v>
                </c:pt>
                <c:pt idx="197">
                  <c:v>2013</c:v>
                </c:pt>
                <c:pt idx="209">
                  <c:v>2014</c:v>
                </c:pt>
                <c:pt idx="221">
                  <c:v>2015</c:v>
                </c:pt>
                <c:pt idx="233">
                  <c:v>2016</c:v>
                </c:pt>
                <c:pt idx="245">
                  <c:v>2017</c:v>
                </c:pt>
              </c:numCache>
            </c:numRef>
          </c:cat>
          <c:val>
            <c:numRef>
              <c:f>'Q3 2013 Plots'!$J$6:$J$265</c:f>
              <c:numCache>
                <c:formatCode>General</c:formatCode>
                <c:ptCount val="260"/>
                <c:pt idx="191" formatCode="0">
                  <c:v>161100</c:v>
                </c:pt>
                <c:pt idx="192" formatCode="0">
                  <c:v>161745.65962962963</c:v>
                </c:pt>
                <c:pt idx="193" formatCode="0">
                  <c:v>162391.31925925927</c:v>
                </c:pt>
                <c:pt idx="194" formatCode="0">
                  <c:v>163036.9788888889</c:v>
                </c:pt>
                <c:pt idx="195" formatCode="0">
                  <c:v>163682.63851851854</c:v>
                </c:pt>
                <c:pt idx="196" formatCode="0">
                  <c:v>164328.29814814817</c:v>
                </c:pt>
                <c:pt idx="197" formatCode="0">
                  <c:v>164973.9577777778</c:v>
                </c:pt>
                <c:pt idx="198" formatCode="0">
                  <c:v>165298.43269687964</c:v>
                </c:pt>
                <c:pt idx="199" formatCode="0">
                  <c:v>165622.90761598147</c:v>
                </c:pt>
                <c:pt idx="200" formatCode="0">
                  <c:v>165947.38253508331</c:v>
                </c:pt>
                <c:pt idx="201" formatCode="0">
                  <c:v>166271.85745418514</c:v>
                </c:pt>
                <c:pt idx="202" formatCode="0">
                  <c:v>166596.33237328698</c:v>
                </c:pt>
                <c:pt idx="203" formatCode="0">
                  <c:v>166920.80729238881</c:v>
                </c:pt>
                <c:pt idx="204" formatCode="0">
                  <c:v>167245.28221149064</c:v>
                </c:pt>
                <c:pt idx="205" formatCode="0">
                  <c:v>167569.75713059248</c:v>
                </c:pt>
                <c:pt idx="206" formatCode="0">
                  <c:v>167894.23204969431</c:v>
                </c:pt>
                <c:pt idx="207" formatCode="0">
                  <c:v>168218.70696879615</c:v>
                </c:pt>
                <c:pt idx="208" formatCode="0">
                  <c:v>168543.18188789798</c:v>
                </c:pt>
                <c:pt idx="209" formatCode="0">
                  <c:v>168867.65680699996</c:v>
                </c:pt>
                <c:pt idx="210" formatCode="0">
                  <c:v>169093.19529178561</c:v>
                </c:pt>
                <c:pt idx="211" formatCode="0">
                  <c:v>169318.73377657126</c:v>
                </c:pt>
                <c:pt idx="212" formatCode="0">
                  <c:v>169544.27226135691</c:v>
                </c:pt>
                <c:pt idx="213" formatCode="0">
                  <c:v>169769.81074614255</c:v>
                </c:pt>
                <c:pt idx="214" formatCode="0">
                  <c:v>169995.3492309282</c:v>
                </c:pt>
                <c:pt idx="215" formatCode="0">
                  <c:v>170220.88771571385</c:v>
                </c:pt>
                <c:pt idx="216" formatCode="0">
                  <c:v>170446.4262004995</c:v>
                </c:pt>
                <c:pt idx="217" formatCode="0">
                  <c:v>170671.96468528514</c:v>
                </c:pt>
                <c:pt idx="218" formatCode="0">
                  <c:v>170897.50317007079</c:v>
                </c:pt>
                <c:pt idx="219" formatCode="0">
                  <c:v>171123.04165485644</c:v>
                </c:pt>
                <c:pt idx="220" formatCode="0">
                  <c:v>171348.58013964209</c:v>
                </c:pt>
                <c:pt idx="221" formatCode="0">
                  <c:v>171574.11862442762</c:v>
                </c:pt>
                <c:pt idx="222" formatCode="0">
                  <c:v>171808.1358611694</c:v>
                </c:pt>
                <c:pt idx="223" formatCode="0">
                  <c:v>172042.15309791118</c:v>
                </c:pt>
                <c:pt idx="224" formatCode="0">
                  <c:v>172276.17033465297</c:v>
                </c:pt>
                <c:pt idx="225" formatCode="0">
                  <c:v>172510.18757139475</c:v>
                </c:pt>
                <c:pt idx="226" formatCode="0">
                  <c:v>172744.20480813654</c:v>
                </c:pt>
                <c:pt idx="227" formatCode="0">
                  <c:v>172978.22204487832</c:v>
                </c:pt>
                <c:pt idx="228" formatCode="0">
                  <c:v>173212.2392816201</c:v>
                </c:pt>
                <c:pt idx="229" formatCode="0">
                  <c:v>173446.25651836189</c:v>
                </c:pt>
                <c:pt idx="230" formatCode="0">
                  <c:v>173680.27375510367</c:v>
                </c:pt>
                <c:pt idx="231" formatCode="0">
                  <c:v>173914.29099184545</c:v>
                </c:pt>
                <c:pt idx="232" formatCode="0">
                  <c:v>174148.30822858724</c:v>
                </c:pt>
                <c:pt idx="233" formatCode="0">
                  <c:v>174382.32546532905</c:v>
                </c:pt>
                <c:pt idx="234" formatCode="0">
                  <c:v>174633.10025730147</c:v>
                </c:pt>
                <c:pt idx="235" formatCode="0">
                  <c:v>174883.87504927389</c:v>
                </c:pt>
                <c:pt idx="236" formatCode="0">
                  <c:v>175134.64984124631</c:v>
                </c:pt>
                <c:pt idx="237" formatCode="0">
                  <c:v>175385.42463321873</c:v>
                </c:pt>
                <c:pt idx="238" formatCode="0">
                  <c:v>175636.19942519115</c:v>
                </c:pt>
                <c:pt idx="239" formatCode="0">
                  <c:v>175886.97421716357</c:v>
                </c:pt>
                <c:pt idx="240" formatCode="0">
                  <c:v>176137.74900913599</c:v>
                </c:pt>
                <c:pt idx="241" formatCode="0">
                  <c:v>176388.52380110841</c:v>
                </c:pt>
                <c:pt idx="242" formatCode="0">
                  <c:v>176639.29859308084</c:v>
                </c:pt>
                <c:pt idx="243" formatCode="0">
                  <c:v>176890.07338505326</c:v>
                </c:pt>
                <c:pt idx="244" formatCode="0">
                  <c:v>177140.84817702568</c:v>
                </c:pt>
                <c:pt idx="245" formatCode="0">
                  <c:v>177391.62296899795</c:v>
                </c:pt>
                <c:pt idx="258" formatCode="0.0%">
                  <c:v>0.13060307819629036</c:v>
                </c:pt>
              </c:numCache>
            </c:numRef>
          </c:val>
          <c:smooth val="0"/>
        </c:ser>
        <c:ser>
          <c:idx val="4"/>
          <c:order val="4"/>
          <c:tx>
            <c:v>Pre-bubble Trend, 1987-1999 (3.6% Avg Ann Growth)*</c:v>
          </c:tx>
          <c:spPr>
            <a:ln w="19050"/>
          </c:spPr>
          <c:marker>
            <c:symbol val="none"/>
          </c:marker>
          <c:val>
            <c:numRef>
              <c:f>'Q3 2013 Plots'!$K$6:$K$251</c:f>
              <c:numCache>
                <c:formatCode>0</c:formatCode>
                <c:ptCount val="246"/>
                <c:pt idx="0">
                  <c:v>92500</c:v>
                </c:pt>
                <c:pt idx="1">
                  <c:v>92773.339826242969</c:v>
                </c:pt>
                <c:pt idx="2">
                  <c:v>93047.48737854659</c:v>
                </c:pt>
                <c:pt idx="3">
                  <c:v>93322.445043761691</c:v>
                </c:pt>
                <c:pt idx="4">
                  <c:v>93598.215215792297</c:v>
                </c:pt>
                <c:pt idx="5">
                  <c:v>93874.800295616471</c:v>
                </c:pt>
                <c:pt idx="6">
                  <c:v>94152.202691307248</c:v>
                </c:pt>
                <c:pt idx="7">
                  <c:v>94430.424818053565</c:v>
                </c:pt>
                <c:pt idx="8">
                  <c:v>94709.469098181304</c:v>
                </c:pt>
                <c:pt idx="9">
                  <c:v>94989.337961174388</c:v>
                </c:pt>
                <c:pt idx="10">
                  <c:v>95270.033843695914</c:v>
                </c:pt>
                <c:pt idx="11">
                  <c:v>95551.559189609397</c:v>
                </c:pt>
                <c:pt idx="12">
                  <c:v>95833.916450000019</c:v>
                </c:pt>
                <c:pt idx="13">
                  <c:v>96117.10808319597</c:v>
                </c:pt>
                <c:pt idx="14">
                  <c:v>96401.136554789889</c:v>
                </c:pt>
                <c:pt idx="15">
                  <c:v>96686.00433766027</c:v>
                </c:pt>
                <c:pt idx="16">
                  <c:v>96971.713911993051</c:v>
                </c:pt>
                <c:pt idx="17">
                  <c:v>97258.267765303171</c:v>
                </c:pt>
                <c:pt idx="18">
                  <c:v>97545.668392456253</c:v>
                </c:pt>
                <c:pt idx="19">
                  <c:v>97833.918295690281</c:v>
                </c:pt>
                <c:pt idx="20">
                  <c:v>98123.019984637445</c:v>
                </c:pt>
                <c:pt idx="21">
                  <c:v>98412.975976345944</c:v>
                </c:pt>
                <c:pt idx="22">
                  <c:v>98703.788795301924</c:v>
                </c:pt>
                <c:pt idx="23">
                  <c:v>98995.460973451438</c:v>
                </c:pt>
                <c:pt idx="24">
                  <c:v>99287.995050222526</c:v>
                </c:pt>
                <c:pt idx="25">
                  <c:v>99581.393572547284</c:v>
                </c:pt>
                <c:pt idx="26">
                  <c:v>99875.65909488406</c:v>
                </c:pt>
                <c:pt idx="27">
                  <c:v>100170.7941792397</c:v>
                </c:pt>
                <c:pt idx="28">
                  <c:v>100466.80139519184</c:v>
                </c:pt>
                <c:pt idx="29">
                  <c:v>100763.68331991127</c:v>
                </c:pt>
                <c:pt idx="30">
                  <c:v>101061.44253818442</c:v>
                </c:pt>
                <c:pt idx="31">
                  <c:v>101360.08164243578</c:v>
                </c:pt>
                <c:pt idx="32">
                  <c:v>101659.60323275055</c:v>
                </c:pt>
                <c:pt idx="33">
                  <c:v>101960.00991689724</c:v>
                </c:pt>
                <c:pt idx="34">
                  <c:v>102261.30431035037</c:v>
                </c:pt>
                <c:pt idx="35">
                  <c:v>102563.48903631329</c:v>
                </c:pt>
                <c:pt idx="36">
                  <c:v>102866.56672574094</c:v>
                </c:pt>
                <c:pt idx="37">
                  <c:v>103170.54001736283</c:v>
                </c:pt>
                <c:pt idx="38">
                  <c:v>103475.41155770596</c:v>
                </c:pt>
                <c:pt idx="39">
                  <c:v>103781.18400111787</c:v>
                </c:pt>
                <c:pt idx="40">
                  <c:v>104087.86000978982</c:v>
                </c:pt>
                <c:pt idx="41">
                  <c:v>104395.44225377985</c:v>
                </c:pt>
                <c:pt idx="42">
                  <c:v>104703.93341103614</c:v>
                </c:pt>
                <c:pt idx="43">
                  <c:v>105013.33616742022</c:v>
                </c:pt>
                <c:pt idx="44">
                  <c:v>105323.65321673045</c:v>
                </c:pt>
                <c:pt idx="45">
                  <c:v>105634.88726072543</c:v>
                </c:pt>
                <c:pt idx="46">
                  <c:v>105947.04100914751</c:v>
                </c:pt>
                <c:pt idx="47">
                  <c:v>106260.11717974639</c:v>
                </c:pt>
                <c:pt idx="48">
                  <c:v>106574.11849830281</c:v>
                </c:pt>
                <c:pt idx="49">
                  <c:v>106889.04769865224</c:v>
                </c:pt>
                <c:pt idx="50">
                  <c:v>107204.90752270873</c:v>
                </c:pt>
                <c:pt idx="51">
                  <c:v>107521.70072048873</c:v>
                </c:pt>
                <c:pt idx="52">
                  <c:v>107839.43005013508</c:v>
                </c:pt>
                <c:pt idx="53">
                  <c:v>108158.09827794097</c:v>
                </c:pt>
                <c:pt idx="54">
                  <c:v>108477.70817837407</c:v>
                </c:pt>
                <c:pt idx="55">
                  <c:v>108798.26253410069</c:v>
                </c:pt>
                <c:pt idx="56">
                  <c:v>109119.76413600997</c:v>
                </c:pt>
                <c:pt idx="57">
                  <c:v>109442.21578323819</c:v>
                </c:pt>
                <c:pt idx="58">
                  <c:v>109765.62028319317</c:v>
                </c:pt>
                <c:pt idx="59">
                  <c:v>110089.98045157868</c:v>
                </c:pt>
                <c:pt idx="60">
                  <c:v>110415.29911241896</c:v>
                </c:pt>
                <c:pt idx="61">
                  <c:v>110741.57909808333</c:v>
                </c:pt>
                <c:pt idx="62">
                  <c:v>111068.82324931081</c:v>
                </c:pt>
                <c:pt idx="63">
                  <c:v>111397.03441523488</c:v>
                </c:pt>
                <c:pt idx="64">
                  <c:v>111726.21545340831</c:v>
                </c:pt>
                <c:pt idx="65">
                  <c:v>112056.36922982798</c:v>
                </c:pt>
                <c:pt idx="66">
                  <c:v>112387.49861895986</c:v>
                </c:pt>
                <c:pt idx="67">
                  <c:v>112719.60650376405</c:v>
                </c:pt>
                <c:pt idx="68">
                  <c:v>113052.69577571988</c:v>
                </c:pt>
                <c:pt idx="69">
                  <c:v>113386.76933485107</c:v>
                </c:pt>
                <c:pt idx="70">
                  <c:v>113721.83008975095</c:v>
                </c:pt>
                <c:pt idx="71">
                  <c:v>114057.88095760786</c:v>
                </c:pt>
                <c:pt idx="72">
                  <c:v>114394.92486423049</c:v>
                </c:pt>
                <c:pt idx="73">
                  <c:v>114732.96474407337</c:v>
                </c:pt>
                <c:pt idx="74">
                  <c:v>115072.00354026241</c:v>
                </c:pt>
                <c:pt idx="75">
                  <c:v>115412.04420462051</c:v>
                </c:pt>
                <c:pt idx="76">
                  <c:v>115753.08969769334</c:v>
                </c:pt>
                <c:pt idx="77">
                  <c:v>116095.14298877501</c:v>
                </c:pt>
                <c:pt idx="78">
                  <c:v>116438.20705593398</c:v>
                </c:pt>
                <c:pt idx="79">
                  <c:v>116782.28488603896</c:v>
                </c:pt>
                <c:pt idx="80">
                  <c:v>117127.37947478498</c:v>
                </c:pt>
                <c:pt idx="81">
                  <c:v>117473.49382671936</c:v>
                </c:pt>
                <c:pt idx="82">
                  <c:v>117820.630955268</c:v>
                </c:pt>
                <c:pt idx="83">
                  <c:v>118168.79388276151</c:v>
                </c:pt>
                <c:pt idx="84">
                  <c:v>118517.98564046157</c:v>
                </c:pt>
                <c:pt idx="85">
                  <c:v>118868.20926858731</c:v>
                </c:pt>
                <c:pt idx="86">
                  <c:v>119219.46781634177</c:v>
                </c:pt>
                <c:pt idx="87">
                  <c:v>119571.7643419385</c:v>
                </c:pt>
                <c:pt idx="88">
                  <c:v>119925.10191262812</c:v>
                </c:pt>
                <c:pt idx="89">
                  <c:v>120279.48360472507</c:v>
                </c:pt>
                <c:pt idx="90">
                  <c:v>120634.91250363436</c:v>
                </c:pt>
                <c:pt idx="91">
                  <c:v>120991.39170387846</c:v>
                </c:pt>
                <c:pt idx="92">
                  <c:v>121348.92430912421</c:v>
                </c:pt>
                <c:pt idx="93">
                  <c:v>121707.5134322099</c:v>
                </c:pt>
                <c:pt idx="94">
                  <c:v>122067.16219517232</c:v>
                </c:pt>
                <c:pt idx="95">
                  <c:v>122427.87372927394</c:v>
                </c:pt>
                <c:pt idx="96">
                  <c:v>122789.65117503022</c:v>
                </c:pt>
                <c:pt idx="97">
                  <c:v>123152.49768223689</c:v>
                </c:pt>
                <c:pt idx="98">
                  <c:v>123516.41640999743</c:v>
                </c:pt>
                <c:pt idx="99">
                  <c:v>123881.41052675054</c:v>
                </c:pt>
                <c:pt idx="100">
                  <c:v>124247.48321029772</c:v>
                </c:pt>
                <c:pt idx="101">
                  <c:v>124614.63764783101</c:v>
                </c:pt>
                <c:pt idx="102">
                  <c:v>124982.87703596061</c:v>
                </c:pt>
                <c:pt idx="103">
                  <c:v>125352.20458074284</c:v>
                </c:pt>
                <c:pt idx="104">
                  <c:v>125722.62349770794</c:v>
                </c:pt>
                <c:pt idx="105">
                  <c:v>126094.13701188819</c:v>
                </c:pt>
                <c:pt idx="106">
                  <c:v>126466.74835784588</c:v>
                </c:pt>
                <c:pt idx="107">
                  <c:v>126840.46077970152</c:v>
                </c:pt>
                <c:pt idx="108">
                  <c:v>127215.27753116208</c:v>
                </c:pt>
                <c:pt idx="109">
                  <c:v>127591.2018755493</c:v>
                </c:pt>
                <c:pt idx="110">
                  <c:v>127968.23708582815</c:v>
                </c:pt>
                <c:pt idx="111">
                  <c:v>128346.38644463527</c:v>
                </c:pt>
                <c:pt idx="112">
                  <c:v>128725.65324430758</c:v>
                </c:pt>
                <c:pt idx="113">
                  <c:v>129106.04078691095</c:v>
                </c:pt>
                <c:pt idx="114">
                  <c:v>129487.55238426891</c:v>
                </c:pt>
                <c:pt idx="115">
                  <c:v>129870.19135799154</c:v>
                </c:pt>
                <c:pt idx="116">
                  <c:v>130253.96103950434</c:v>
                </c:pt>
                <c:pt idx="117">
                  <c:v>130638.86477007727</c:v>
                </c:pt>
                <c:pt idx="118">
                  <c:v>131024.90590085382</c:v>
                </c:pt>
                <c:pt idx="119">
                  <c:v>131412.08779288019</c:v>
                </c:pt>
                <c:pt idx="120">
                  <c:v>131800.4138171346</c:v>
                </c:pt>
                <c:pt idx="121">
                  <c:v>132189.8873545565</c:v>
                </c:pt>
                <c:pt idx="122">
                  <c:v>132580.5117960762</c:v>
                </c:pt>
                <c:pt idx="123">
                  <c:v>132972.29054264424</c:v>
                </c:pt>
                <c:pt idx="124">
                  <c:v>133365.22700526105</c:v>
                </c:pt>
                <c:pt idx="125">
                  <c:v>133759.3246050067</c:v>
                </c:pt>
                <c:pt idx="126">
                  <c:v>134154.58677307056</c:v>
                </c:pt>
                <c:pt idx="127">
                  <c:v>134551.01695078134</c:v>
                </c:pt>
                <c:pt idx="128">
                  <c:v>134948.61858963693</c:v>
                </c:pt>
                <c:pt idx="129">
                  <c:v>135347.39515133444</c:v>
                </c:pt>
                <c:pt idx="130">
                  <c:v>135747.35010780042</c:v>
                </c:pt>
                <c:pt idx="131">
                  <c:v>136148.48694122105</c:v>
                </c:pt>
                <c:pt idx="132">
                  <c:v>136550.80914407247</c:v>
                </c:pt>
                <c:pt idx="133">
                  <c:v>136954.32021915115</c:v>
                </c:pt>
                <c:pt idx="134">
                  <c:v>137359.0236796044</c:v>
                </c:pt>
                <c:pt idx="135">
                  <c:v>137764.92304896101</c:v>
                </c:pt>
                <c:pt idx="136">
                  <c:v>138172.02186116186</c:v>
                </c:pt>
                <c:pt idx="137">
                  <c:v>138580.32366059072</c:v>
                </c:pt>
                <c:pt idx="138">
                  <c:v>138989.8320021051</c:v>
                </c:pt>
                <c:pt idx="139">
                  <c:v>139400.55045106722</c:v>
                </c:pt>
                <c:pt idx="140">
                  <c:v>139812.48258337498</c:v>
                </c:pt>
                <c:pt idx="141">
                  <c:v>140225.63198549321</c:v>
                </c:pt>
                <c:pt idx="142">
                  <c:v>140640.00225448483</c:v>
                </c:pt>
                <c:pt idx="143">
                  <c:v>141055.59699804214</c:v>
                </c:pt>
                <c:pt idx="144">
                  <c:v>141472.41983451828</c:v>
                </c:pt>
                <c:pt idx="145">
                  <c:v>141890.47439295871</c:v>
                </c:pt>
                <c:pt idx="146">
                  <c:v>142309.76431313279</c:v>
                </c:pt>
                <c:pt idx="147">
                  <c:v>142730.29324556555</c:v>
                </c:pt>
                <c:pt idx="148">
                  <c:v>143152.06485156933</c:v>
                </c:pt>
                <c:pt idx="149">
                  <c:v>143575.08280327581</c:v>
                </c:pt>
                <c:pt idx="150">
                  <c:v>143999.35078366788</c:v>
                </c:pt>
                <c:pt idx="151">
                  <c:v>144424.87248661174</c:v>
                </c:pt>
                <c:pt idx="152">
                  <c:v>144851.65161688908</c:v>
                </c:pt>
                <c:pt idx="153">
                  <c:v>145279.69189022927</c:v>
                </c:pt>
                <c:pt idx="154">
                  <c:v>145708.99703334179</c:v>
                </c:pt>
                <c:pt idx="155">
                  <c:v>146139.57078394861</c:v>
                </c:pt>
                <c:pt idx="156">
                  <c:v>146571.41689081679</c:v>
                </c:pt>
                <c:pt idx="157">
                  <c:v>147004.53911379108</c:v>
                </c:pt>
                <c:pt idx="158">
                  <c:v>147438.94122382667</c:v>
                </c:pt>
                <c:pt idx="159">
                  <c:v>147874.627003022</c:v>
                </c:pt>
                <c:pt idx="160">
                  <c:v>148311.60024465172</c:v>
                </c:pt>
                <c:pt idx="161">
                  <c:v>148749.86475319971</c:v>
                </c:pt>
                <c:pt idx="162">
                  <c:v>149189.4243443922</c:v>
                </c:pt>
                <c:pt idx="163">
                  <c:v>149630.28284523095</c:v>
                </c:pt>
                <c:pt idx="164">
                  <c:v>150072.44409402664</c:v>
                </c:pt>
                <c:pt idx="165">
                  <c:v>150515.91194043224</c:v>
                </c:pt>
                <c:pt idx="166">
                  <c:v>150960.69024547655</c:v>
                </c:pt>
                <c:pt idx="167">
                  <c:v>151406.78288159781</c:v>
                </c:pt>
                <c:pt idx="168">
                  <c:v>151854.19373267741</c:v>
                </c:pt>
                <c:pt idx="169">
                  <c:v>152302.92669407369</c:v>
                </c:pt>
                <c:pt idx="170">
                  <c:v>152752.98567265589</c:v>
                </c:pt>
                <c:pt idx="171">
                  <c:v>153204.37458683815</c:v>
                </c:pt>
                <c:pt idx="172">
                  <c:v>153657.0973666136</c:v>
                </c:pt>
                <c:pt idx="173">
                  <c:v>154111.15795358861</c:v>
                </c:pt>
                <c:pt idx="174">
                  <c:v>154566.5603010171</c:v>
                </c:pt>
                <c:pt idx="175">
                  <c:v>155023.30837383497</c:v>
                </c:pt>
                <c:pt idx="176">
                  <c:v>155481.40614869457</c:v>
                </c:pt>
                <c:pt idx="177">
                  <c:v>155940.8576139994</c:v>
                </c:pt>
                <c:pt idx="178">
                  <c:v>156401.66676993875</c:v>
                </c:pt>
                <c:pt idx="179">
                  <c:v>156863.8376285226</c:v>
                </c:pt>
                <c:pt idx="180">
                  <c:v>157327.37421361648</c:v>
                </c:pt>
                <c:pt idx="181">
                  <c:v>157792.28056097662</c:v>
                </c:pt>
                <c:pt idx="182">
                  <c:v>158258.56071828492</c:v>
                </c:pt>
                <c:pt idx="183">
                  <c:v>158726.21874518436</c:v>
                </c:pt>
                <c:pt idx="184">
                  <c:v>159195.25871331422</c:v>
                </c:pt>
                <c:pt idx="185">
                  <c:v>159665.68470634558</c:v>
                </c:pt>
                <c:pt idx="186">
                  <c:v>160137.5008200169</c:v>
                </c:pt>
                <c:pt idx="187">
                  <c:v>160610.71116216961</c:v>
                </c:pt>
                <c:pt idx="188">
                  <c:v>161085.31985278396</c:v>
                </c:pt>
                <c:pt idx="189">
                  <c:v>161561.3310240148</c:v>
                </c:pt>
                <c:pt idx="190">
                  <c:v>162038.74882022763</c:v>
                </c:pt>
                <c:pt idx="191">
                  <c:v>162517.57739803463</c:v>
                </c:pt>
                <c:pt idx="192">
                  <c:v>162997.82092633093</c:v>
                </c:pt>
                <c:pt idx="193">
                  <c:v>163479.48358633075</c:v>
                </c:pt>
                <c:pt idx="194">
                  <c:v>163962.56957160402</c:v>
                </c:pt>
                <c:pt idx="195">
                  <c:v>164447.0830881127</c:v>
                </c:pt>
                <c:pt idx="196">
                  <c:v>164933.02835424748</c:v>
                </c:pt>
                <c:pt idx="197">
                  <c:v>165420.40960086451</c:v>
                </c:pt>
                <c:pt idx="198">
                  <c:v>165909.23107132225</c:v>
                </c:pt>
                <c:pt idx="199">
                  <c:v>166399.49702151836</c:v>
                </c:pt>
                <c:pt idx="200">
                  <c:v>166891.21171992677</c:v>
                </c:pt>
                <c:pt idx="201">
                  <c:v>167384.37944763491</c:v>
                </c:pt>
                <c:pt idx="202">
                  <c:v>167879.00449838091</c:v>
                </c:pt>
                <c:pt idx="203">
                  <c:v>168375.09117859096</c:v>
                </c:pt>
                <c:pt idx="204">
                  <c:v>168872.6438074169</c:v>
                </c:pt>
                <c:pt idx="205">
                  <c:v>169371.66671677376</c:v>
                </c:pt>
                <c:pt idx="206">
                  <c:v>169872.16425137749</c:v>
                </c:pt>
                <c:pt idx="207">
                  <c:v>170374.14076878276</c:v>
                </c:pt>
                <c:pt idx="208">
                  <c:v>170877.60063942097</c:v>
                </c:pt>
                <c:pt idx="209">
                  <c:v>171382.54824663821</c:v>
                </c:pt>
                <c:pt idx="210">
                  <c:v>171888.98798673347</c:v>
                </c:pt>
                <c:pt idx="211">
                  <c:v>172396.92426899695</c:v>
                </c:pt>
                <c:pt idx="212">
                  <c:v>172906.3615157484</c:v>
                </c:pt>
                <c:pt idx="213">
                  <c:v>173417.30416237563</c:v>
                </c:pt>
                <c:pt idx="214">
                  <c:v>173929.7566573731</c:v>
                </c:pt>
                <c:pt idx="215">
                  <c:v>174443.72346238076</c:v>
                </c:pt>
                <c:pt idx="216">
                  <c:v>174959.20905222275</c:v>
                </c:pt>
                <c:pt idx="217">
                  <c:v>175476.21791494644</c:v>
                </c:pt>
                <c:pt idx="218">
                  <c:v>175994.75455186149</c:v>
                </c:pt>
                <c:pt idx="219">
                  <c:v>176514.82347757911</c:v>
                </c:pt>
                <c:pt idx="220">
                  <c:v>177036.42922005121</c:v>
                </c:pt>
                <c:pt idx="221">
                  <c:v>177559.57632060995</c:v>
                </c:pt>
                <c:pt idx="222">
                  <c:v>178084.26933400726</c:v>
                </c:pt>
                <c:pt idx="223">
                  <c:v>178610.51282845443</c:v>
                </c:pt>
                <c:pt idx="224">
                  <c:v>179138.31138566197</c:v>
                </c:pt>
                <c:pt idx="225">
                  <c:v>179667.66960087942</c:v>
                </c:pt>
                <c:pt idx="226">
                  <c:v>180198.59208293544</c:v>
                </c:pt>
                <c:pt idx="227">
                  <c:v>180731.08345427789</c:v>
                </c:pt>
                <c:pt idx="228">
                  <c:v>181265.14835101407</c:v>
                </c:pt>
                <c:pt idx="229">
                  <c:v>181800.79142295106</c:v>
                </c:pt>
                <c:pt idx="230">
                  <c:v>182338.01733363629</c:v>
                </c:pt>
                <c:pt idx="231">
                  <c:v>182876.83076039806</c:v>
                </c:pt>
                <c:pt idx="232">
                  <c:v>183417.2363943863</c:v>
                </c:pt>
                <c:pt idx="233">
                  <c:v>183959.2389406134</c:v>
                </c:pt>
                <c:pt idx="234">
                  <c:v>184502.84311799519</c:v>
                </c:pt>
                <c:pt idx="235">
                  <c:v>185048.053659392</c:v>
                </c:pt>
                <c:pt idx="236">
                  <c:v>185594.8753116499</c:v>
                </c:pt>
                <c:pt idx="237">
                  <c:v>186143.31283564202</c:v>
                </c:pt>
                <c:pt idx="238">
                  <c:v>186693.37100630996</c:v>
                </c:pt>
                <c:pt idx="239">
                  <c:v>187245.0546127054</c:v>
                </c:pt>
                <c:pt idx="240">
                  <c:v>187798.36845803179</c:v>
                </c:pt>
                <c:pt idx="241">
                  <c:v>188353.31735968619</c:v>
                </c:pt>
                <c:pt idx="242">
                  <c:v>188909.90614930112</c:v>
                </c:pt>
                <c:pt idx="243">
                  <c:v>189468.13967278681</c:v>
                </c:pt>
                <c:pt idx="244">
                  <c:v>190028.02279037316</c:v>
                </c:pt>
                <c:pt idx="245">
                  <c:v>190589.56037665223</c:v>
                </c:pt>
              </c:numCache>
            </c:numRef>
          </c:val>
          <c:smooth val="0"/>
        </c:ser>
        <c:dLbls>
          <c:showLegendKey val="0"/>
          <c:showVal val="0"/>
          <c:showCatName val="0"/>
          <c:showSerName val="0"/>
          <c:showPercent val="0"/>
          <c:showBubbleSize val="0"/>
        </c:dLbls>
        <c:marker val="1"/>
        <c:smooth val="0"/>
        <c:axId val="147399040"/>
        <c:axId val="147400576"/>
      </c:lineChart>
      <c:catAx>
        <c:axId val="147399040"/>
        <c:scaling>
          <c:orientation val="minMax"/>
        </c:scaling>
        <c:delete val="0"/>
        <c:axPos val="b"/>
        <c:numFmt formatCode="@" sourceLinked="0"/>
        <c:majorTickMark val="out"/>
        <c:minorTickMark val="none"/>
        <c:tickLblPos val="nextTo"/>
        <c:txPr>
          <a:bodyPr rot="3600000" vert="horz"/>
          <a:lstStyle/>
          <a:p>
            <a:pPr>
              <a:defRPr sz="900" b="0" baseline="0"/>
            </a:pPr>
            <a:endParaRPr lang="en-US"/>
          </a:p>
        </c:txPr>
        <c:crossAx val="147400576"/>
        <c:crosses val="autoZero"/>
        <c:auto val="1"/>
        <c:lblAlgn val="ctr"/>
        <c:lblOffset val="100"/>
        <c:tickMarkSkip val="12"/>
        <c:noMultiLvlLbl val="0"/>
      </c:catAx>
      <c:valAx>
        <c:axId val="147400576"/>
        <c:scaling>
          <c:orientation val="minMax"/>
          <c:max val="225000"/>
          <c:min val="75000"/>
        </c:scaling>
        <c:delete val="0"/>
        <c:axPos val="l"/>
        <c:majorGridlines/>
        <c:numFmt formatCode="#,##0" sourceLinked="0"/>
        <c:majorTickMark val="out"/>
        <c:minorTickMark val="none"/>
        <c:tickLblPos val="nextTo"/>
        <c:txPr>
          <a:bodyPr anchor="ctr" anchorCtr="0"/>
          <a:lstStyle/>
          <a:p>
            <a:pPr>
              <a:defRPr sz="1000" b="1"/>
            </a:pPr>
            <a:endParaRPr lang="en-US"/>
          </a:p>
        </c:txPr>
        <c:crossAx val="147399040"/>
        <c:crossesAt val="1"/>
        <c:crossBetween val="midCat"/>
        <c:majorUnit val="25000"/>
        <c:minorUnit val="10000"/>
        <c:dispUnits>
          <c:builtInUnit val="thousands"/>
          <c:dispUnitsLbl>
            <c:layout>
              <c:manualLayout>
                <c:xMode val="edge"/>
                <c:yMode val="edge"/>
                <c:x val="8.131181069255736E-3"/>
                <c:y val="0.2169059839844818"/>
              </c:manualLayout>
            </c:layout>
            <c:tx>
              <c:rich>
                <a:bodyPr/>
                <a:lstStyle/>
                <a:p>
                  <a:pPr>
                    <a:defRPr sz="800" b="1"/>
                  </a:pPr>
                  <a:r>
                    <a:rPr lang="en-US" sz="1100" b="0"/>
                    <a:t>U.S. Zillow Home Value Index Level  </a:t>
                  </a:r>
                  <a:r>
                    <a:rPr lang="en-US" sz="800" b="0"/>
                    <a:t>(All Properties, Thousands $)</a:t>
                  </a:r>
                </a:p>
              </c:rich>
            </c:tx>
          </c:dispUnitsLbl>
        </c:dispUnits>
      </c:valAx>
      <c:spPr>
        <a:gradFill flip="none" rotWithShape="1">
          <a:gsLst>
            <a:gs pos="0">
              <a:schemeClr val="bg1">
                <a:lumMod val="50000"/>
              </a:schemeClr>
            </a:gs>
            <a:gs pos="100000">
              <a:schemeClr val="bg1"/>
            </a:gs>
            <a:gs pos="100000">
              <a:srgbClr val="83AED9"/>
            </a:gs>
            <a:gs pos="100000">
              <a:schemeClr val="bg1">
                <a:lumMod val="65000"/>
              </a:schemeClr>
            </a:gs>
            <a:gs pos="53000">
              <a:schemeClr val="bg1"/>
            </a:gs>
          </a:gsLst>
          <a:lin ang="16200000" scaled="1"/>
          <a:tileRect/>
        </a:gradFill>
        <a:ln>
          <a:solidFill>
            <a:sysClr val="windowText" lastClr="000000">
              <a:lumMod val="65000"/>
              <a:lumOff val="35000"/>
            </a:sysClr>
          </a:solidFill>
        </a:ln>
      </c:spPr>
    </c:plotArea>
    <c:legend>
      <c:legendPos val="r"/>
      <c:layout>
        <c:manualLayout>
          <c:xMode val="edge"/>
          <c:yMode val="edge"/>
          <c:x val="0.48550732765611693"/>
          <c:y val="0.70007477395943407"/>
          <c:w val="0.46591628734183838"/>
          <c:h val="0.17926151039156563"/>
        </c:manualLayout>
      </c:layout>
      <c:overlay val="1"/>
      <c:spPr>
        <a:solidFill>
          <a:schemeClr val="bg1"/>
        </a:solidFill>
        <a:ln w="19050">
          <a:solidFill>
            <a:schemeClr val="tx1">
              <a:lumMod val="50000"/>
              <a:lumOff val="50000"/>
            </a:schemeClr>
          </a:solidFill>
        </a:ln>
      </c:spPr>
      <c:txPr>
        <a:bodyPr/>
        <a:lstStyle/>
        <a:p>
          <a:pPr>
            <a:defRPr sz="1000"/>
          </a:pPr>
          <a:endParaRPr lang="en-US"/>
        </a:p>
      </c:txPr>
    </c:legend>
    <c:plotVisOnly val="1"/>
    <c:dispBlanksAs val="gap"/>
    <c:showDLblsOverMax val="0"/>
  </c:chart>
  <c:spPr>
    <a:gradFill flip="none" rotWithShape="1">
      <a:gsLst>
        <a:gs pos="0">
          <a:schemeClr val="bg1">
            <a:lumMod val="75000"/>
          </a:schemeClr>
        </a:gs>
        <a:gs pos="100000">
          <a:schemeClr val="bg1"/>
        </a:gs>
      </a:gsLst>
      <a:lin ang="5400000" scaled="1"/>
      <a:tileRect/>
    </a:gradFill>
    <a:ln w="25400">
      <a:solidFill>
        <a:schemeClr val="tx1">
          <a:lumMod val="65000"/>
          <a:lumOff val="35000"/>
        </a:schemeClr>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Verdana"/>
                <a:ea typeface="Verdana"/>
                <a:cs typeface="Verdana"/>
              </a:defRPr>
            </a:pPr>
            <a:r>
              <a:rPr lang="en-US" sz="2000" b="1" i="0" u="none" strike="noStrike" baseline="0">
                <a:solidFill>
                  <a:srgbClr val="000000"/>
                </a:solidFill>
                <a:latin typeface="+mn-lt"/>
                <a:ea typeface="Verdana"/>
                <a:cs typeface="Verdana"/>
              </a:rPr>
              <a:t>U.S. Home Price Scenarios</a:t>
            </a:r>
          </a:p>
          <a:p>
            <a:pPr>
              <a:defRPr sz="1800" b="1" i="0" u="none" strike="noStrike" baseline="0">
                <a:solidFill>
                  <a:srgbClr val="000000"/>
                </a:solidFill>
                <a:latin typeface="Verdana"/>
                <a:ea typeface="Verdana"/>
                <a:cs typeface="Verdana"/>
              </a:defRPr>
            </a:pPr>
            <a:r>
              <a:rPr lang="en-US" sz="1100" b="1" i="0" u="none" strike="noStrike" baseline="0">
                <a:solidFill>
                  <a:srgbClr val="000000"/>
                </a:solidFill>
                <a:latin typeface="+mn-lt"/>
                <a:ea typeface="Verdana"/>
                <a:cs typeface="Verdana"/>
              </a:rPr>
              <a:t>Projected Cumulative Value Changes vs. Year-end 2012, By Quartile, By Year</a:t>
            </a:r>
          </a:p>
          <a:p>
            <a:pPr>
              <a:defRPr sz="1800" b="1" i="0" u="none" strike="noStrike" baseline="0">
                <a:solidFill>
                  <a:srgbClr val="000000"/>
                </a:solidFill>
                <a:latin typeface="Verdana"/>
                <a:ea typeface="Verdana"/>
                <a:cs typeface="Verdana"/>
              </a:defRPr>
            </a:pPr>
            <a:r>
              <a:rPr lang="en-US" sz="1100" b="0" i="0" u="none" strike="noStrike" baseline="0">
                <a:solidFill>
                  <a:srgbClr val="000000"/>
                </a:solidFill>
                <a:latin typeface="+mn-lt"/>
                <a:ea typeface="Verdana"/>
                <a:cs typeface="Verdana"/>
              </a:rPr>
              <a:t>Quartiles based upon panelists' expected cumulative home price change through Q4 2017</a:t>
            </a:r>
            <a:endParaRPr lang="en-US" sz="1100">
              <a:latin typeface="+mn-lt"/>
            </a:endParaRPr>
          </a:p>
        </c:rich>
      </c:tx>
      <c:layout>
        <c:manualLayout>
          <c:xMode val="edge"/>
          <c:yMode val="edge"/>
          <c:x val="0.22445459815157567"/>
          <c:y val="4.1057573461004825E-2"/>
        </c:manualLayout>
      </c:layout>
      <c:overlay val="0"/>
      <c:spPr>
        <a:noFill/>
        <a:ln w="25400">
          <a:noFill/>
        </a:ln>
      </c:spPr>
    </c:title>
    <c:autoTitleDeleted val="0"/>
    <c:plotArea>
      <c:layout>
        <c:manualLayout>
          <c:layoutTarget val="inner"/>
          <c:xMode val="edge"/>
          <c:yMode val="edge"/>
          <c:x val="8.3714734627945556E-2"/>
          <c:y val="0.22462578056589844"/>
          <c:w val="0.86122881355932202"/>
          <c:h val="0.60399383513954208"/>
        </c:manualLayout>
      </c:layout>
      <c:lineChart>
        <c:grouping val="standard"/>
        <c:varyColors val="0"/>
        <c:ser>
          <c:idx val="2"/>
          <c:order val="0"/>
          <c:tx>
            <c:strRef>
              <c:f>'Q3 2013 Plots'!$AC$304</c:f>
              <c:strCache>
                <c:ptCount val="1"/>
                <c:pt idx="0">
                  <c:v>All Panelists (Mean)</c:v>
                </c:pt>
              </c:strCache>
            </c:strRef>
          </c:tx>
          <c:spPr>
            <a:ln w="34925">
              <a:solidFill>
                <a:schemeClr val="accent6">
                  <a:lumMod val="75000"/>
                </a:schemeClr>
              </a:solidFill>
              <a:prstDash val="solid"/>
            </a:ln>
          </c:spPr>
          <c:marker>
            <c:symbol val="none"/>
          </c:marker>
          <c:dLbls>
            <c:dLbl>
              <c:idx val="0"/>
              <c:delete val="1"/>
            </c:dLbl>
            <c:dLbl>
              <c:idx val="1"/>
              <c:layout>
                <c:manualLayout>
                  <c:x val="-2.3182323401932763E-2"/>
                  <c:y val="-1.3355590313586456E-2"/>
                </c:manualLayout>
              </c:layout>
              <c:dLblPos val="r"/>
              <c:showLegendKey val="0"/>
              <c:showVal val="1"/>
              <c:showCatName val="0"/>
              <c:showSerName val="0"/>
              <c:showPercent val="0"/>
              <c:showBubbleSize val="0"/>
            </c:dLbl>
            <c:dLbl>
              <c:idx val="2"/>
              <c:layout>
                <c:manualLayout>
                  <c:x val="-2.2374219508416757E-2"/>
                  <c:y val="-1.6898852961610915E-2"/>
                </c:manualLayout>
              </c:layout>
              <c:dLblPos val="r"/>
              <c:showLegendKey val="0"/>
              <c:showVal val="1"/>
              <c:showCatName val="0"/>
              <c:showSerName val="0"/>
              <c:showPercent val="0"/>
              <c:showBubbleSize val="0"/>
            </c:dLbl>
            <c:dLbl>
              <c:idx val="3"/>
              <c:layout>
                <c:manualLayout>
                  <c:x val="-2.8300241895855213E-2"/>
                  <c:y val="-3.1533214757191161E-2"/>
                </c:manualLayout>
              </c:layout>
              <c:dLblPos val="r"/>
              <c:showLegendKey val="0"/>
              <c:showVal val="1"/>
              <c:showCatName val="0"/>
              <c:showSerName val="0"/>
              <c:showPercent val="0"/>
              <c:showBubbleSize val="0"/>
            </c:dLbl>
            <c:dLbl>
              <c:idx val="4"/>
              <c:layout>
                <c:manualLayout>
                  <c:x val="-3.0091573454863185E-2"/>
                  <c:y val="-2.6401302888663453E-2"/>
                </c:manualLayout>
              </c:layout>
              <c:dLblPos val="r"/>
              <c:showLegendKey val="0"/>
              <c:showVal val="1"/>
              <c:showCatName val="0"/>
              <c:showSerName val="0"/>
              <c:showPercent val="0"/>
              <c:showBubbleSize val="0"/>
            </c:dLbl>
            <c:dLbl>
              <c:idx val="5"/>
              <c:layout>
                <c:manualLayout>
                  <c:x val="-4.1602547477332776E-3"/>
                  <c:y val="-1.218057879833339E-2"/>
                </c:manualLayout>
              </c:layout>
              <c:dLblPos val="r"/>
              <c:showLegendKey val="0"/>
              <c:showVal val="1"/>
              <c:showCatName val="0"/>
              <c:showSerName val="0"/>
              <c:showPercent val="0"/>
              <c:showBubbleSize val="0"/>
            </c:dLbl>
            <c:dLbl>
              <c:idx val="6"/>
              <c:layout>
                <c:manualLayout>
                  <c:x val="7.5626139952844883E-5"/>
                  <c:y val="1.0096823181383264E-2"/>
                </c:manualLayout>
              </c:layout>
              <c:dLblPos val="r"/>
              <c:showLegendKey val="0"/>
              <c:showVal val="1"/>
              <c:showCatName val="0"/>
              <c:showSerName val="0"/>
              <c:showPercent val="0"/>
              <c:showBubbleSize val="0"/>
            </c:dLbl>
            <c:numFmt formatCode="0.0%" sourceLinked="0"/>
            <c:spPr>
              <a:solidFill>
                <a:schemeClr val="bg1"/>
              </a:solidFill>
              <a:ln w="3175">
                <a:solidFill>
                  <a:schemeClr val="accent6">
                    <a:lumMod val="75000"/>
                  </a:schemeClr>
                </a:solidFill>
              </a:ln>
            </c:spPr>
            <c:txPr>
              <a:bodyPr/>
              <a:lstStyle/>
              <a:p>
                <a:pPr>
                  <a:defRPr sz="1000" b="1" i="0" u="none" strike="noStrike" baseline="0">
                    <a:solidFill>
                      <a:schemeClr val="accent6">
                        <a:lumMod val="75000"/>
                      </a:schemeClr>
                    </a:solidFill>
                    <a:latin typeface="Calibri"/>
                    <a:ea typeface="Calibri"/>
                    <a:cs typeface="Calibri"/>
                  </a:defRPr>
                </a:pPr>
                <a:endParaRPr lang="en-US"/>
              </a:p>
            </c:txPr>
            <c:dLblPos val="t"/>
            <c:showLegendKey val="0"/>
            <c:showVal val="1"/>
            <c:showCatName val="0"/>
            <c:showSerName val="0"/>
            <c:showPercent val="0"/>
            <c:showBubbleSize val="0"/>
            <c:showLeaderLines val="0"/>
          </c:dLbls>
          <c:cat>
            <c:strRef>
              <c:f>'Q3 2013 Plots'!$AD$303:$AI$303</c:f>
              <c:strCache>
                <c:ptCount val="6"/>
                <c:pt idx="0">
                  <c:v>2012</c:v>
                </c:pt>
                <c:pt idx="1">
                  <c:v>2013</c:v>
                </c:pt>
                <c:pt idx="2">
                  <c:v>2014</c:v>
                </c:pt>
                <c:pt idx="3">
                  <c:v>2015</c:v>
                </c:pt>
                <c:pt idx="4">
                  <c:v>2016</c:v>
                </c:pt>
                <c:pt idx="5">
                  <c:v>2017</c:v>
                </c:pt>
              </c:strCache>
            </c:strRef>
          </c:cat>
          <c:val>
            <c:numRef>
              <c:f>'Q3 2013 Plots'!$AD$304:$AI$304</c:f>
              <c:numCache>
                <c:formatCode>0.0%</c:formatCode>
                <c:ptCount val="6"/>
                <c:pt idx="0">
                  <c:v>0</c:v>
                </c:pt>
                <c:pt idx="1">
                  <c:v>6.7466037735848916E-2</c:v>
                </c:pt>
                <c:pt idx="2">
                  <c:v>0.11431167066037773</c:v>
                </c:pt>
                <c:pt idx="3">
                  <c:v>0.15479592482460403</c:v>
                </c:pt>
                <c:pt idx="4">
                  <c:v>0.19562381489938874</c:v>
                </c:pt>
                <c:pt idx="5">
                  <c:v>0.23685519993541959</c:v>
                </c:pt>
              </c:numCache>
            </c:numRef>
          </c:val>
          <c:smooth val="1"/>
        </c:ser>
        <c:ser>
          <c:idx val="0"/>
          <c:order val="1"/>
          <c:tx>
            <c:strRef>
              <c:f>'Q3 2013 Plots'!$AC$305</c:f>
              <c:strCache>
                <c:ptCount val="1"/>
                <c:pt idx="0">
                  <c:v>Optimists (Mean)</c:v>
                </c:pt>
              </c:strCache>
            </c:strRef>
          </c:tx>
          <c:spPr>
            <a:ln w="34925">
              <a:solidFill>
                <a:srgbClr val="339933"/>
              </a:solidFill>
              <a:prstDash val="solid"/>
            </a:ln>
          </c:spPr>
          <c:marker>
            <c:symbol val="none"/>
          </c:marker>
          <c:dLbls>
            <c:dLbl>
              <c:idx val="0"/>
              <c:delete val="1"/>
            </c:dLbl>
            <c:dLbl>
              <c:idx val="1"/>
              <c:layout>
                <c:manualLayout>
                  <c:x val="-2.2729273943177745E-2"/>
                  <c:y val="-3.0626191399280269E-2"/>
                </c:manualLayout>
              </c:layout>
              <c:dLblPos val="r"/>
              <c:showLegendKey val="0"/>
              <c:showVal val="1"/>
              <c:showCatName val="0"/>
              <c:showSerName val="0"/>
              <c:showPercent val="0"/>
              <c:showBubbleSize val="0"/>
            </c:dLbl>
            <c:dLbl>
              <c:idx val="2"/>
              <c:layout>
                <c:manualLayout>
                  <c:x val="-2.7923993442526957E-2"/>
                  <c:y val="-3.0636357071697436E-2"/>
                </c:manualLayout>
              </c:layout>
              <c:dLblPos val="r"/>
              <c:showLegendKey val="0"/>
              <c:showVal val="1"/>
              <c:showCatName val="0"/>
              <c:showSerName val="0"/>
              <c:showPercent val="0"/>
              <c:showBubbleSize val="0"/>
            </c:dLbl>
            <c:dLbl>
              <c:idx val="3"/>
              <c:layout>
                <c:manualLayout>
                  <c:x val="-2.7066072680626024E-2"/>
                  <c:y val="-2.9261537512382842E-2"/>
                </c:manualLayout>
              </c:layout>
              <c:dLblPos val="r"/>
              <c:showLegendKey val="0"/>
              <c:showVal val="1"/>
              <c:showCatName val="0"/>
              <c:showSerName val="0"/>
              <c:showPercent val="0"/>
              <c:showBubbleSize val="0"/>
            </c:dLbl>
            <c:dLbl>
              <c:idx val="4"/>
              <c:layout>
                <c:manualLayout>
                  <c:x val="-2.9282704828718462E-2"/>
                  <c:y val="-2.876131632137266E-2"/>
                </c:manualLayout>
              </c:layout>
              <c:dLblPos val="r"/>
              <c:showLegendKey val="0"/>
              <c:showVal val="1"/>
              <c:showCatName val="0"/>
              <c:showSerName val="0"/>
              <c:showPercent val="0"/>
              <c:showBubbleSize val="0"/>
            </c:dLbl>
            <c:dLbl>
              <c:idx val="5"/>
              <c:layout>
                <c:manualLayout>
                  <c:x val="-5.7442345168407308E-3"/>
                  <c:y val="-1.8859075035982975E-4"/>
                </c:manualLayout>
              </c:layout>
              <c:dLblPos val="r"/>
              <c:showLegendKey val="0"/>
              <c:showVal val="1"/>
              <c:showCatName val="0"/>
              <c:showSerName val="0"/>
              <c:showPercent val="0"/>
              <c:showBubbleSize val="0"/>
            </c:dLbl>
            <c:dLbl>
              <c:idx val="6"/>
              <c:layout>
                <c:manualLayout>
                  <c:x val="-1.1121491169536012E-7"/>
                  <c:y val="-8.918617614269788E-3"/>
                </c:manualLayout>
              </c:layout>
              <c:showLegendKey val="0"/>
              <c:showVal val="1"/>
              <c:showCatName val="0"/>
              <c:showSerName val="0"/>
              <c:showPercent val="0"/>
              <c:showBubbleSize val="0"/>
            </c:dLbl>
            <c:spPr>
              <a:solidFill>
                <a:schemeClr val="bg1"/>
              </a:solidFill>
              <a:ln w="3175">
                <a:solidFill>
                  <a:srgbClr val="339933"/>
                </a:solidFill>
              </a:ln>
            </c:spPr>
            <c:txPr>
              <a:bodyPr/>
              <a:lstStyle/>
              <a:p>
                <a:pPr>
                  <a:defRPr sz="1000" b="1" i="0" u="none" strike="noStrike" baseline="0">
                    <a:solidFill>
                      <a:srgbClr val="339933"/>
                    </a:solidFill>
                    <a:latin typeface="Calibri"/>
                    <a:ea typeface="Calibri"/>
                    <a:cs typeface="Calibri"/>
                  </a:defRPr>
                </a:pPr>
                <a:endParaRPr lang="en-US"/>
              </a:p>
            </c:txPr>
            <c:showLegendKey val="0"/>
            <c:showVal val="1"/>
            <c:showCatName val="0"/>
            <c:showSerName val="0"/>
            <c:showPercent val="0"/>
            <c:showBubbleSize val="0"/>
            <c:showLeaderLines val="0"/>
          </c:dLbls>
          <c:cat>
            <c:strRef>
              <c:f>'Q3 2013 Plots'!$AD$303:$AI$303</c:f>
              <c:strCache>
                <c:ptCount val="6"/>
                <c:pt idx="0">
                  <c:v>2012</c:v>
                </c:pt>
                <c:pt idx="1">
                  <c:v>2013</c:v>
                </c:pt>
                <c:pt idx="2">
                  <c:v>2014</c:v>
                </c:pt>
                <c:pt idx="3">
                  <c:v>2015</c:v>
                </c:pt>
                <c:pt idx="4">
                  <c:v>2016</c:v>
                </c:pt>
                <c:pt idx="5">
                  <c:v>2017</c:v>
                </c:pt>
              </c:strCache>
            </c:strRef>
          </c:cat>
          <c:val>
            <c:numRef>
              <c:f>'Q3 2013 Plots'!$AD$305:$AI$305</c:f>
              <c:numCache>
                <c:formatCode>0.0%</c:formatCode>
                <c:ptCount val="6"/>
                <c:pt idx="0">
                  <c:v>0</c:v>
                </c:pt>
                <c:pt idx="1">
                  <c:v>9.3455555555555847E-2</c:v>
                </c:pt>
                <c:pt idx="2">
                  <c:v>0.16433001814814818</c:v>
                </c:pt>
                <c:pt idx="3">
                  <c:v>0.22574486005959282</c:v>
                </c:pt>
                <c:pt idx="4">
                  <c:v>0.28916585419104401</c:v>
                </c:pt>
                <c:pt idx="5">
                  <c:v>0.35027977971769109</c:v>
                </c:pt>
              </c:numCache>
            </c:numRef>
          </c:val>
          <c:smooth val="1"/>
        </c:ser>
        <c:ser>
          <c:idx val="3"/>
          <c:order val="2"/>
          <c:tx>
            <c:strRef>
              <c:f>'Q3 2013 Plots'!$AC$306</c:f>
              <c:strCache>
                <c:ptCount val="1"/>
                <c:pt idx="0">
                  <c:v>Pessimists (Mean)</c:v>
                </c:pt>
              </c:strCache>
            </c:strRef>
          </c:tx>
          <c:spPr>
            <a:ln w="34925">
              <a:solidFill>
                <a:srgbClr val="C00000"/>
              </a:solidFill>
              <a:prstDash val="solid"/>
            </a:ln>
          </c:spPr>
          <c:marker>
            <c:symbol val="none"/>
          </c:marker>
          <c:dLbls>
            <c:dLbl>
              <c:idx val="0"/>
              <c:delete val="1"/>
            </c:dLbl>
            <c:dLbl>
              <c:idx val="1"/>
              <c:layout>
                <c:manualLayout>
                  <c:x val="-2.3607077753425292E-2"/>
                  <c:y val="1.4696407451367773E-3"/>
                </c:manualLayout>
              </c:layout>
              <c:dLblPos val="r"/>
              <c:showLegendKey val="0"/>
              <c:showVal val="1"/>
              <c:showCatName val="0"/>
              <c:showSerName val="0"/>
              <c:showPercent val="0"/>
              <c:showBubbleSize val="0"/>
            </c:dLbl>
            <c:dLbl>
              <c:idx val="2"/>
              <c:layout>
                <c:manualLayout>
                  <c:x val="-2.1261642781153355E-2"/>
                  <c:y val="-2.155911268402496E-2"/>
                </c:manualLayout>
              </c:layout>
              <c:dLblPos val="r"/>
              <c:showLegendKey val="0"/>
              <c:showVal val="1"/>
              <c:showCatName val="0"/>
              <c:showSerName val="0"/>
              <c:showPercent val="0"/>
              <c:showBubbleSize val="0"/>
            </c:dLbl>
            <c:dLbl>
              <c:idx val="3"/>
              <c:layout>
                <c:manualLayout>
                  <c:x val="-2.2775485643455867E-2"/>
                  <c:y val="2.4736235854817372E-2"/>
                </c:manualLayout>
              </c:layout>
              <c:dLblPos val="r"/>
              <c:showLegendKey val="0"/>
              <c:showVal val="1"/>
              <c:showCatName val="0"/>
              <c:showSerName val="0"/>
              <c:showPercent val="0"/>
              <c:showBubbleSize val="0"/>
            </c:dLbl>
            <c:dLbl>
              <c:idx val="4"/>
              <c:layout>
                <c:manualLayout>
                  <c:x val="-2.6282877221302479E-2"/>
                  <c:y val="2.6013079364456182E-2"/>
                </c:manualLayout>
              </c:layout>
              <c:dLblPos val="r"/>
              <c:showLegendKey val="0"/>
              <c:showVal val="1"/>
              <c:showCatName val="0"/>
              <c:showSerName val="0"/>
              <c:showPercent val="0"/>
              <c:showBubbleSize val="0"/>
            </c:dLbl>
            <c:dLbl>
              <c:idx val="5"/>
              <c:layout>
                <c:manualLayout>
                  <c:x val="-3.0260470118290009E-3"/>
                  <c:y val="6.3330386456801266E-3"/>
                </c:manualLayout>
              </c:layout>
              <c:dLblPos val="r"/>
              <c:showLegendKey val="0"/>
              <c:showVal val="1"/>
              <c:showCatName val="0"/>
              <c:showSerName val="0"/>
              <c:showPercent val="0"/>
              <c:showBubbleSize val="0"/>
            </c:dLbl>
            <c:dLbl>
              <c:idx val="6"/>
              <c:layout>
                <c:manualLayout>
                  <c:x val="1.1349481738511379E-3"/>
                  <c:y val="-4.1304610926343691E-3"/>
                </c:manualLayout>
              </c:layout>
              <c:dLblPos val="r"/>
              <c:showLegendKey val="0"/>
              <c:showVal val="1"/>
              <c:showCatName val="0"/>
              <c:showSerName val="0"/>
              <c:showPercent val="0"/>
              <c:showBubbleSize val="0"/>
            </c:dLbl>
            <c:spPr>
              <a:solidFill>
                <a:schemeClr val="bg1"/>
              </a:solidFill>
              <a:ln w="3175">
                <a:solidFill>
                  <a:srgbClr val="C00000"/>
                </a:solidFill>
              </a:ln>
            </c:spPr>
            <c:txPr>
              <a:bodyPr/>
              <a:lstStyle/>
              <a:p>
                <a:pPr>
                  <a:defRPr sz="1000" b="1" i="0" u="none" strike="noStrike" baseline="0">
                    <a:solidFill>
                      <a:srgbClr val="C00000"/>
                    </a:solidFill>
                    <a:latin typeface="Calibri"/>
                    <a:ea typeface="Calibri"/>
                    <a:cs typeface="Calibri"/>
                  </a:defRPr>
                </a:pPr>
                <a:endParaRPr lang="en-US"/>
              </a:p>
            </c:txPr>
            <c:dLblPos val="ctr"/>
            <c:showLegendKey val="0"/>
            <c:showVal val="1"/>
            <c:showCatName val="0"/>
            <c:showSerName val="0"/>
            <c:showPercent val="0"/>
            <c:showBubbleSize val="0"/>
            <c:showLeaderLines val="0"/>
          </c:dLbls>
          <c:cat>
            <c:strRef>
              <c:f>'Q3 2013 Plots'!$AD$303:$AI$303</c:f>
              <c:strCache>
                <c:ptCount val="6"/>
                <c:pt idx="0">
                  <c:v>2012</c:v>
                </c:pt>
                <c:pt idx="1">
                  <c:v>2013</c:v>
                </c:pt>
                <c:pt idx="2">
                  <c:v>2014</c:v>
                </c:pt>
                <c:pt idx="3">
                  <c:v>2015</c:v>
                </c:pt>
                <c:pt idx="4">
                  <c:v>2016</c:v>
                </c:pt>
                <c:pt idx="5">
                  <c:v>2017</c:v>
                </c:pt>
              </c:strCache>
            </c:strRef>
          </c:cat>
          <c:val>
            <c:numRef>
              <c:f>'Q3 2013 Plots'!$AD$306:$AI$306</c:f>
              <c:numCache>
                <c:formatCode>0.0%</c:formatCode>
                <c:ptCount val="6"/>
                <c:pt idx="0">
                  <c:v>0</c:v>
                </c:pt>
                <c:pt idx="1">
                  <c:v>5.1459259259259316E-2</c:v>
                </c:pt>
                <c:pt idx="2">
                  <c:v>7.6275696666666448E-2</c:v>
                </c:pt>
                <c:pt idx="3">
                  <c:v>9.3525293973407475E-2</c:v>
                </c:pt>
                <c:pt idx="4">
                  <c:v>0.1114233617930469</c:v>
                </c:pt>
                <c:pt idx="5">
                  <c:v>0.13060307819629036</c:v>
                </c:pt>
              </c:numCache>
            </c:numRef>
          </c:val>
          <c:smooth val="1"/>
        </c:ser>
        <c:ser>
          <c:idx val="4"/>
          <c:order val="3"/>
          <c:tx>
            <c:strRef>
              <c:f>'Q3 2013 Plots'!$AC$307</c:f>
              <c:strCache>
                <c:ptCount val="1"/>
                <c:pt idx="0">
                  <c:v>Actual Avg Annual Growth Rate, Pre-Bubble (1987-1999)</c:v>
                </c:pt>
              </c:strCache>
            </c:strRef>
          </c:tx>
          <c:spPr>
            <a:ln w="25400">
              <a:solidFill>
                <a:schemeClr val="tx1"/>
              </a:solidFill>
              <a:prstDash val="sysDash"/>
            </a:ln>
          </c:spPr>
          <c:marker>
            <c:symbol val="none"/>
          </c:marker>
          <c:dLbls>
            <c:dLbl>
              <c:idx val="0"/>
              <c:delete val="1"/>
            </c:dLbl>
            <c:dLbl>
              <c:idx val="1"/>
              <c:layout>
                <c:manualLayout>
                  <c:x val="-2.3586539219968349E-2"/>
                  <c:y val="2.6711005356958823E-2"/>
                </c:manualLayout>
              </c:layout>
              <c:showLegendKey val="0"/>
              <c:showVal val="1"/>
              <c:showCatName val="0"/>
              <c:showSerName val="0"/>
              <c:showPercent val="0"/>
              <c:showBubbleSize val="0"/>
            </c:dLbl>
            <c:dLbl>
              <c:idx val="2"/>
              <c:layout>
                <c:manualLayout>
                  <c:x val="-2.0811652252913197E-2"/>
                  <c:y val="2.6711005356958906E-2"/>
                </c:manualLayout>
              </c:layout>
              <c:showLegendKey val="0"/>
              <c:showVal val="1"/>
              <c:showCatName val="0"/>
              <c:showSerName val="0"/>
              <c:showPercent val="0"/>
              <c:showBubbleSize val="0"/>
            </c:dLbl>
            <c:dLbl>
              <c:idx val="3"/>
              <c:layout>
                <c:manualLayout>
                  <c:x val="-2.7748869670550999E-2"/>
                  <c:y val="-4.4518634378620707E-3"/>
                </c:manualLayout>
              </c:layout>
              <c:showLegendKey val="0"/>
              <c:showVal val="1"/>
              <c:showCatName val="0"/>
              <c:showSerName val="0"/>
              <c:showPercent val="0"/>
              <c:showBubbleSize val="0"/>
            </c:dLbl>
            <c:dLbl>
              <c:idx val="4"/>
              <c:layout>
                <c:manualLayout>
                  <c:x val="-2.9136313154078549E-2"/>
                  <c:y val="1.3355590313586456E-2"/>
                </c:manualLayout>
              </c:layout>
              <c:showLegendKey val="0"/>
              <c:showVal val="1"/>
              <c:showCatName val="0"/>
              <c:showSerName val="0"/>
              <c:showPercent val="0"/>
              <c:showBubbleSize val="0"/>
            </c:dLbl>
            <c:dLbl>
              <c:idx val="5"/>
              <c:layout>
                <c:manualLayout>
                  <c:x val="-4.1623304505826499E-3"/>
                  <c:y val="1.1129658594655379E-2"/>
                </c:manualLayout>
              </c:layout>
              <c:showLegendKey val="0"/>
              <c:showVal val="1"/>
              <c:showCatName val="0"/>
              <c:showSerName val="0"/>
              <c:showPercent val="0"/>
              <c:showBubbleSize val="0"/>
            </c:dLbl>
            <c:spPr>
              <a:solidFill>
                <a:schemeClr val="bg1"/>
              </a:solidFill>
              <a:ln w="3175">
                <a:solidFill>
                  <a:schemeClr val="tx1"/>
                </a:solidFill>
              </a:ln>
            </c:spPr>
            <c:txPr>
              <a:bodyPr/>
              <a:lstStyle/>
              <a:p>
                <a:pPr>
                  <a:defRPr sz="1000" b="0">
                    <a:latin typeface="+mn-lt"/>
                  </a:defRPr>
                </a:pPr>
                <a:endParaRPr lang="en-US"/>
              </a:p>
            </c:txPr>
            <c:showLegendKey val="0"/>
            <c:showVal val="1"/>
            <c:showCatName val="0"/>
            <c:showSerName val="0"/>
            <c:showPercent val="0"/>
            <c:showBubbleSize val="0"/>
            <c:showLeaderLines val="0"/>
          </c:dLbls>
          <c:cat>
            <c:strRef>
              <c:f>'Q3 2013 Plots'!$AD$303:$AI$303</c:f>
              <c:strCache>
                <c:ptCount val="6"/>
                <c:pt idx="0">
                  <c:v>2012</c:v>
                </c:pt>
                <c:pt idx="1">
                  <c:v>2013</c:v>
                </c:pt>
                <c:pt idx="2">
                  <c:v>2014</c:v>
                </c:pt>
                <c:pt idx="3">
                  <c:v>2015</c:v>
                </c:pt>
                <c:pt idx="4">
                  <c:v>2016</c:v>
                </c:pt>
                <c:pt idx="5">
                  <c:v>2017</c:v>
                </c:pt>
              </c:strCache>
            </c:strRef>
          </c:cat>
          <c:val>
            <c:numRef>
              <c:f>'Q3 2013 Plots'!$AD$307:$AI$307</c:f>
              <c:numCache>
                <c:formatCode>0.0%</c:formatCode>
                <c:ptCount val="6"/>
                <c:pt idx="0">
                  <c:v>0</c:v>
                </c:pt>
                <c:pt idx="1">
                  <c:v>3.6042340000000062E-2</c:v>
                </c:pt>
                <c:pt idx="2">
                  <c:v>7.3383730272676306E-2</c:v>
                </c:pt>
                <c:pt idx="3">
                  <c:v>0.1120709916296323</c:v>
                </c:pt>
                <c:pt idx="4">
                  <c:v>0.15215263241408516</c:v>
                </c:pt>
                <c:pt idx="5">
                  <c:v>0.19367890932344856</c:v>
                </c:pt>
              </c:numCache>
            </c:numRef>
          </c:val>
          <c:smooth val="0"/>
        </c:ser>
        <c:dLbls>
          <c:showLegendKey val="0"/>
          <c:showVal val="1"/>
          <c:showCatName val="0"/>
          <c:showSerName val="0"/>
          <c:showPercent val="0"/>
          <c:showBubbleSize val="0"/>
        </c:dLbls>
        <c:marker val="1"/>
        <c:smooth val="0"/>
        <c:axId val="149841408"/>
        <c:axId val="149842944"/>
      </c:lineChart>
      <c:catAx>
        <c:axId val="149841408"/>
        <c:scaling>
          <c:orientation val="minMax"/>
        </c:scaling>
        <c:delete val="0"/>
        <c:axPos val="b"/>
        <c:majorGridlines>
          <c:spPr>
            <a:ln w="3175">
              <a:solidFill>
                <a:srgbClr val="000000"/>
              </a:solidFill>
              <a:prstDash val="solid"/>
            </a:ln>
          </c:spPr>
        </c:majorGridlines>
        <c:numFmt formatCode="yyyy" sourceLinked="0"/>
        <c:majorTickMark val="out"/>
        <c:minorTickMark val="none"/>
        <c:tickLblPos val="nextTo"/>
        <c:spPr>
          <a:ln w="3175">
            <a:solidFill>
              <a:srgbClr val="CCCCFF"/>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149842944"/>
        <c:crossesAt val="-0.3"/>
        <c:auto val="0"/>
        <c:lblAlgn val="ctr"/>
        <c:lblOffset val="100"/>
        <c:tickLblSkip val="1"/>
        <c:tickMarkSkip val="1"/>
        <c:noMultiLvlLbl val="0"/>
      </c:catAx>
      <c:valAx>
        <c:axId val="149842944"/>
        <c:scaling>
          <c:orientation val="minMax"/>
          <c:max val="0.4"/>
          <c:min val="-5.000000000000001E-2"/>
        </c:scaling>
        <c:delete val="0"/>
        <c:axPos val="l"/>
        <c:majorGridlines>
          <c:spPr>
            <a:ln w="3175">
              <a:solidFill>
                <a:srgbClr val="000000"/>
              </a:solidFill>
              <a:prstDash val="solid"/>
            </a:ln>
          </c:spPr>
        </c:majorGridlines>
        <c:title>
          <c:tx>
            <c:rich>
              <a:bodyPr rot="-5400000" vert="horz"/>
              <a:lstStyle/>
              <a:p>
                <a:pPr>
                  <a:defRPr sz="1100">
                    <a:latin typeface="+mn-lt"/>
                  </a:defRPr>
                </a:pPr>
                <a:r>
                  <a:rPr lang="en-US" sz="1100">
                    <a:latin typeface="+mn-lt"/>
                  </a:rPr>
                  <a:t>Projected</a:t>
                </a:r>
                <a:r>
                  <a:rPr lang="en-US" sz="1100" baseline="0">
                    <a:latin typeface="+mn-lt"/>
                  </a:rPr>
                  <a:t> </a:t>
                </a:r>
                <a:r>
                  <a:rPr lang="en-US" sz="1100">
                    <a:latin typeface="+mn-lt"/>
                  </a:rPr>
                  <a:t>Cumulative</a:t>
                </a:r>
                <a:r>
                  <a:rPr lang="en-US" sz="1100" baseline="0">
                    <a:latin typeface="+mn-lt"/>
                  </a:rPr>
                  <a:t> % Value Change, By Year  (vs. Q4 2012)</a:t>
                </a:r>
                <a:endParaRPr lang="en-US" sz="1100">
                  <a:latin typeface="+mn-lt"/>
                </a:endParaRPr>
              </a:p>
            </c:rich>
          </c:tx>
          <c:layout>
            <c:manualLayout>
              <c:xMode val="edge"/>
              <c:yMode val="edge"/>
              <c:x val="1.6266409250380674E-2"/>
              <c:y val="0.2130165826654953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Calibri"/>
                <a:ea typeface="Calibri"/>
                <a:cs typeface="Calibri"/>
              </a:defRPr>
            </a:pPr>
            <a:endParaRPr lang="en-US"/>
          </a:p>
        </c:txPr>
        <c:crossAx val="149841408"/>
        <c:crosses val="autoZero"/>
        <c:crossBetween val="between"/>
      </c:valAx>
      <c:spPr>
        <a:gradFill rotWithShape="0">
          <a:gsLst>
            <a:gs pos="0">
              <a:srgbClr xmlns:mc="http://schemas.openxmlformats.org/markup-compatibility/2006" xmlns:a14="http://schemas.microsoft.com/office/drawing/2010/main" val="FFFFFF" mc:Ignorable="a14" a14:legacySpreadsheetColorIndex="22">
                <a:gamma/>
                <a:tint val="0"/>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legend>
      <c:legendPos val="b"/>
      <c:layout>
        <c:manualLayout>
          <c:xMode val="edge"/>
          <c:yMode val="edge"/>
          <c:x val="3.9194915254237288E-2"/>
          <c:y val="0.89850322582741804"/>
          <c:w val="0.89999995630099261"/>
          <c:h val="4.0515813229255536E-2"/>
        </c:manualLayout>
      </c:layout>
      <c:overlay val="0"/>
      <c:spPr>
        <a:solidFill>
          <a:srgbClr val="FFFFFF"/>
        </a:solid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5400000" scaled="1"/>
    </a:gradFill>
    <a:ln w="31750">
      <a:solidFill>
        <a:schemeClr val="tx1">
          <a:lumMod val="65000"/>
          <a:lumOff val="35000"/>
        </a:schemeClr>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b="1">
                <a:latin typeface="+mn-lt"/>
              </a:rPr>
              <a:t>Mean Cumulative Home Price Change Projections</a:t>
            </a:r>
          </a:p>
          <a:p>
            <a:pPr>
              <a:defRPr/>
            </a:pPr>
            <a:r>
              <a:rPr lang="en-US" sz="1050" b="0">
                <a:latin typeface="+mn-lt"/>
              </a:rPr>
              <a:t>(vs.</a:t>
            </a:r>
            <a:r>
              <a:rPr lang="en-US" sz="1050" b="0" baseline="0">
                <a:latin typeface="+mn-lt"/>
              </a:rPr>
              <a:t> Q4 2012, By Survey Edition)</a:t>
            </a:r>
            <a:endParaRPr lang="en-US" sz="1050" b="0">
              <a:latin typeface="+mn-lt"/>
            </a:endParaRPr>
          </a:p>
          <a:p>
            <a:pPr>
              <a:defRPr/>
            </a:pPr>
            <a:endParaRPr lang="en-US" sz="2000" b="1">
              <a:latin typeface="+mn-lt"/>
            </a:endParaRPr>
          </a:p>
        </c:rich>
      </c:tx>
      <c:layout/>
      <c:overlay val="0"/>
    </c:title>
    <c:autoTitleDeleted val="0"/>
    <c:plotArea>
      <c:layout>
        <c:manualLayout>
          <c:layoutTarget val="inner"/>
          <c:xMode val="edge"/>
          <c:yMode val="edge"/>
          <c:x val="9.3777729838564694E-2"/>
          <c:y val="0.16454500379826872"/>
          <c:w val="0.86263379880465418"/>
          <c:h val="0.66407474628929619"/>
        </c:manualLayout>
      </c:layout>
      <c:lineChart>
        <c:grouping val="standard"/>
        <c:varyColors val="0"/>
        <c:ser>
          <c:idx val="2"/>
          <c:order val="0"/>
          <c:tx>
            <c:strRef>
              <c:f>'Q3 2013 Plots'!$AD$397:$AE$397</c:f>
              <c:strCache>
                <c:ptCount val="1"/>
                <c:pt idx="0">
                  <c:v>Current Survey (Q3 2013)</c:v>
                </c:pt>
              </c:strCache>
            </c:strRef>
          </c:tx>
          <c:spPr>
            <a:ln w="34925">
              <a:solidFill>
                <a:schemeClr val="accent6">
                  <a:lumMod val="75000"/>
                </a:schemeClr>
              </a:solidFill>
            </a:ln>
          </c:spPr>
          <c:marker>
            <c:symbol val="none"/>
          </c:marker>
          <c:dLbls>
            <c:dLbl>
              <c:idx val="0"/>
              <c:delete val="1"/>
            </c:dLbl>
            <c:dLbl>
              <c:idx val="1"/>
              <c:layout>
                <c:manualLayout>
                  <c:x val="-2.2554035329356223E-2"/>
                  <c:y val="-2.2263404249512137E-2"/>
                </c:manualLayout>
              </c:layout>
              <c:showLegendKey val="0"/>
              <c:showVal val="1"/>
              <c:showCatName val="0"/>
              <c:showSerName val="0"/>
              <c:showPercent val="0"/>
              <c:showBubbleSize val="0"/>
            </c:dLbl>
            <c:dLbl>
              <c:idx val="2"/>
              <c:layout>
                <c:manualLayout>
                  <c:x val="-2.8244014282197867E-2"/>
                  <c:y val="-2.4540545949953828E-2"/>
                </c:manualLayout>
              </c:layout>
              <c:showLegendKey val="0"/>
              <c:showVal val="1"/>
              <c:showCatName val="0"/>
              <c:showSerName val="0"/>
              <c:showPercent val="0"/>
              <c:showBubbleSize val="0"/>
            </c:dLbl>
            <c:dLbl>
              <c:idx val="3"/>
              <c:layout>
                <c:manualLayout>
                  <c:x val="-2.6792673044425824E-2"/>
                  <c:y val="-2.968453899934952E-2"/>
                </c:manualLayout>
              </c:layout>
              <c:showLegendKey val="0"/>
              <c:showVal val="1"/>
              <c:showCatName val="0"/>
              <c:showSerName val="0"/>
              <c:showPercent val="0"/>
              <c:showBubbleSize val="0"/>
            </c:dLbl>
            <c:dLbl>
              <c:idx val="4"/>
              <c:layout>
                <c:manualLayout>
                  <c:x val="-4.2018314623211615E-2"/>
                  <c:y val="-2.0718259437674278E-2"/>
                </c:manualLayout>
              </c:layout>
              <c:showLegendKey val="0"/>
              <c:showVal val="1"/>
              <c:showCatName val="0"/>
              <c:showSerName val="0"/>
              <c:showPercent val="0"/>
              <c:showBubbleSize val="0"/>
            </c:dLbl>
            <c:dLbl>
              <c:idx val="5"/>
              <c:layout>
                <c:manualLayout>
                  <c:x val="-4.2149631190727078E-3"/>
                  <c:y val="-2.2456456374495649E-2"/>
                </c:manualLayout>
              </c:layout>
              <c:showLegendKey val="0"/>
              <c:showVal val="1"/>
              <c:showCatName val="0"/>
              <c:showSerName val="0"/>
              <c:showPercent val="0"/>
              <c:showBubbleSize val="0"/>
            </c:dLbl>
            <c:spPr>
              <a:solidFill>
                <a:schemeClr val="bg1"/>
              </a:solidFill>
              <a:ln>
                <a:solidFill>
                  <a:schemeClr val="accent6">
                    <a:lumMod val="75000"/>
                  </a:schemeClr>
                </a:solidFill>
              </a:ln>
            </c:spPr>
            <c:txPr>
              <a:bodyPr/>
              <a:lstStyle/>
              <a:p>
                <a:pPr>
                  <a:defRPr sz="1000" b="1">
                    <a:solidFill>
                      <a:schemeClr val="accent6">
                        <a:lumMod val="75000"/>
                      </a:schemeClr>
                    </a:solidFill>
                    <a:latin typeface="+mn-lt"/>
                  </a:defRPr>
                </a:pPr>
                <a:endParaRPr lang="en-US"/>
              </a:p>
            </c:txPr>
            <c:showLegendKey val="0"/>
            <c:showVal val="1"/>
            <c:showCatName val="0"/>
            <c:showSerName val="0"/>
            <c:showPercent val="0"/>
            <c:showBubbleSize val="0"/>
            <c:showLeaderLines val="0"/>
          </c:dLbls>
          <c:cat>
            <c:strRef>
              <c:f>'Q3 2013 Plots'!$AG$396:$AL$396</c:f>
              <c:strCache>
                <c:ptCount val="6"/>
                <c:pt idx="0">
                  <c:v>2012</c:v>
                </c:pt>
                <c:pt idx="1">
                  <c:v>2013</c:v>
                </c:pt>
                <c:pt idx="2">
                  <c:v>2014</c:v>
                </c:pt>
                <c:pt idx="3">
                  <c:v>2015</c:v>
                </c:pt>
                <c:pt idx="4">
                  <c:v>2016</c:v>
                </c:pt>
                <c:pt idx="5">
                  <c:v>2017</c:v>
                </c:pt>
              </c:strCache>
            </c:strRef>
          </c:cat>
          <c:val>
            <c:numRef>
              <c:f>'Q3 2013 Plots'!$AG$397:$AL$397</c:f>
              <c:numCache>
                <c:formatCode>0.0%</c:formatCode>
                <c:ptCount val="6"/>
                <c:pt idx="0">
                  <c:v>0</c:v>
                </c:pt>
                <c:pt idx="1">
                  <c:v>6.7466037735849027E-2</c:v>
                </c:pt>
                <c:pt idx="2">
                  <c:v>0.11431167066037733</c:v>
                </c:pt>
                <c:pt idx="3">
                  <c:v>0.15479592482460366</c:v>
                </c:pt>
                <c:pt idx="4">
                  <c:v>0.19562381489938896</c:v>
                </c:pt>
                <c:pt idx="5">
                  <c:v>0.23685519993541906</c:v>
                </c:pt>
              </c:numCache>
            </c:numRef>
          </c:val>
          <c:smooth val="0"/>
        </c:ser>
        <c:ser>
          <c:idx val="0"/>
          <c:order val="1"/>
          <c:tx>
            <c:strRef>
              <c:f>'Q3 2013 Plots'!$AD$399:$AE$399</c:f>
              <c:strCache>
                <c:ptCount val="1"/>
                <c:pt idx="0">
                  <c:v>1 Year Ago</c:v>
                </c:pt>
              </c:strCache>
            </c:strRef>
          </c:tx>
          <c:spPr>
            <a:ln w="34925">
              <a:solidFill>
                <a:srgbClr val="99CC00"/>
              </a:solidFill>
            </a:ln>
          </c:spPr>
          <c:marker>
            <c:symbol val="none"/>
          </c:marker>
          <c:dLbls>
            <c:dLbl>
              <c:idx val="0"/>
              <c:delete val="1"/>
            </c:dLbl>
            <c:dLbl>
              <c:idx val="1"/>
              <c:layout>
                <c:manualLayout>
                  <c:x val="-2.2658469061230362E-2"/>
                  <c:y val="1.2265087314692249E-2"/>
                </c:manualLayout>
              </c:layout>
              <c:showLegendKey val="0"/>
              <c:showVal val="1"/>
              <c:showCatName val="0"/>
              <c:showSerName val="0"/>
              <c:showPercent val="0"/>
              <c:showBubbleSize val="0"/>
            </c:dLbl>
            <c:dLbl>
              <c:idx val="2"/>
              <c:layout>
                <c:manualLayout>
                  <c:x val="-2.3957806117227972E-2"/>
                  <c:y val="6.1332714693159021E-3"/>
                </c:manualLayout>
              </c:layout>
              <c:showLegendKey val="0"/>
              <c:showVal val="1"/>
              <c:showCatName val="0"/>
              <c:showSerName val="0"/>
              <c:showPercent val="0"/>
              <c:showBubbleSize val="0"/>
            </c:dLbl>
            <c:dLbl>
              <c:idx val="3"/>
              <c:layout>
                <c:manualLayout>
                  <c:x val="-2.1092737485791095E-2"/>
                  <c:y val="-1.7866510187093166E-2"/>
                </c:manualLayout>
              </c:layout>
              <c:showLegendKey val="0"/>
              <c:showVal val="1"/>
              <c:showCatName val="0"/>
              <c:showSerName val="0"/>
              <c:showPercent val="0"/>
              <c:showBubbleSize val="0"/>
            </c:dLbl>
            <c:dLbl>
              <c:idx val="4"/>
              <c:layout>
                <c:manualLayout>
                  <c:x val="-3.2314717246224096E-2"/>
                  <c:y val="2.5418833044482957E-2"/>
                </c:manualLayout>
              </c:layout>
              <c:showLegendKey val="0"/>
              <c:showVal val="1"/>
              <c:showCatName val="0"/>
              <c:showSerName val="0"/>
              <c:showPercent val="0"/>
              <c:showBubbleSize val="0"/>
            </c:dLbl>
            <c:spPr>
              <a:solidFill>
                <a:schemeClr val="bg1"/>
              </a:solidFill>
              <a:ln>
                <a:solidFill>
                  <a:srgbClr val="99CC00"/>
                </a:solidFill>
              </a:ln>
            </c:spPr>
            <c:txPr>
              <a:bodyPr/>
              <a:lstStyle/>
              <a:p>
                <a:pPr>
                  <a:defRPr sz="1000" b="1">
                    <a:solidFill>
                      <a:srgbClr val="339933"/>
                    </a:solidFill>
                    <a:latin typeface="+mn-lt"/>
                  </a:defRPr>
                </a:pPr>
                <a:endParaRPr lang="en-US"/>
              </a:p>
            </c:txPr>
            <c:showLegendKey val="0"/>
            <c:showVal val="1"/>
            <c:showCatName val="0"/>
            <c:showSerName val="0"/>
            <c:showPercent val="0"/>
            <c:showBubbleSize val="0"/>
            <c:showLeaderLines val="0"/>
          </c:dLbls>
          <c:cat>
            <c:strRef>
              <c:f>'Q3 2013 Plots'!$AG$396:$AL$396</c:f>
              <c:strCache>
                <c:ptCount val="6"/>
                <c:pt idx="0">
                  <c:v>2012</c:v>
                </c:pt>
                <c:pt idx="1">
                  <c:v>2013</c:v>
                </c:pt>
                <c:pt idx="2">
                  <c:v>2014</c:v>
                </c:pt>
                <c:pt idx="3">
                  <c:v>2015</c:v>
                </c:pt>
                <c:pt idx="4">
                  <c:v>2016</c:v>
                </c:pt>
                <c:pt idx="5">
                  <c:v>2017</c:v>
                </c:pt>
              </c:strCache>
            </c:strRef>
          </c:cat>
          <c:val>
            <c:numRef>
              <c:f>'Q3 2013 Plots'!$AG$399:$AK$399</c:f>
              <c:numCache>
                <c:formatCode>0.0%</c:formatCode>
                <c:ptCount val="5"/>
                <c:pt idx="0">
                  <c:v>0</c:v>
                </c:pt>
                <c:pt idx="1">
                  <c:v>2.3500000000000076E-2</c:v>
                </c:pt>
                <c:pt idx="2">
                  <c:v>5.4921449999999927E-2</c:v>
                </c:pt>
                <c:pt idx="3">
                  <c:v>8.7940491385000152E-2</c:v>
                </c:pt>
                <c:pt idx="4">
                  <c:v>0.12438649784639777</c:v>
                </c:pt>
              </c:numCache>
            </c:numRef>
          </c:val>
          <c:smooth val="0"/>
        </c:ser>
        <c:ser>
          <c:idx val="3"/>
          <c:order val="2"/>
          <c:tx>
            <c:strRef>
              <c:f>'Q3 2013 Plots'!$AD$398:$AE$398</c:f>
              <c:strCache>
                <c:ptCount val="1"/>
                <c:pt idx="0">
                  <c:v>Previous Survey (Q2 2013)</c:v>
                </c:pt>
              </c:strCache>
            </c:strRef>
          </c:tx>
          <c:spPr>
            <a:ln w="34925">
              <a:solidFill>
                <a:schemeClr val="tx2">
                  <a:lumMod val="60000"/>
                  <a:lumOff val="40000"/>
                </a:schemeClr>
              </a:solidFill>
            </a:ln>
          </c:spPr>
          <c:marker>
            <c:symbol val="none"/>
          </c:marker>
          <c:dLbls>
            <c:dLbl>
              <c:idx val="0"/>
              <c:delete val="1"/>
            </c:dLbl>
            <c:dLbl>
              <c:idx val="1"/>
              <c:layout>
                <c:manualLayout>
                  <c:x val="-2.3447253497949214E-2"/>
                  <c:y val="1.606826876276514E-3"/>
                </c:manualLayout>
              </c:layout>
              <c:showLegendKey val="0"/>
              <c:showVal val="1"/>
              <c:showCatName val="0"/>
              <c:showSerName val="0"/>
              <c:showPercent val="0"/>
              <c:showBubbleSize val="0"/>
            </c:dLbl>
            <c:dLbl>
              <c:idx val="2"/>
              <c:layout>
                <c:manualLayout>
                  <c:x val="-2.7977398504849645E-2"/>
                  <c:y val="9.5596282700364365E-3"/>
                </c:manualLayout>
              </c:layout>
              <c:showLegendKey val="0"/>
              <c:showVal val="1"/>
              <c:showCatName val="0"/>
              <c:showSerName val="0"/>
              <c:showPercent val="0"/>
              <c:showBubbleSize val="0"/>
            </c:dLbl>
            <c:dLbl>
              <c:idx val="3"/>
              <c:layout>
                <c:manualLayout>
                  <c:x val="-2.5334251553645361E-2"/>
                  <c:y val="-8.8873119629543709E-3"/>
                </c:manualLayout>
              </c:layout>
              <c:showLegendKey val="0"/>
              <c:showVal val="1"/>
              <c:showCatName val="0"/>
              <c:showSerName val="0"/>
              <c:showPercent val="0"/>
              <c:showBubbleSize val="0"/>
            </c:dLbl>
            <c:dLbl>
              <c:idx val="4"/>
              <c:layout>
                <c:manualLayout>
                  <c:x val="-4.0750506818892106E-2"/>
                  <c:y val="2.1804518802567358E-2"/>
                </c:manualLayout>
              </c:layout>
              <c:showLegendKey val="0"/>
              <c:showVal val="1"/>
              <c:showCatName val="0"/>
              <c:showSerName val="0"/>
              <c:showPercent val="0"/>
              <c:showBubbleSize val="0"/>
            </c:dLbl>
            <c:dLbl>
              <c:idx val="5"/>
              <c:layout>
                <c:manualLayout>
                  <c:x val="-2.8099754127151387E-3"/>
                  <c:y val="6.9324090121317154E-3"/>
                </c:manualLayout>
              </c:layout>
              <c:showLegendKey val="0"/>
              <c:showVal val="1"/>
              <c:showCatName val="0"/>
              <c:showSerName val="0"/>
              <c:showPercent val="0"/>
              <c:showBubbleSize val="0"/>
            </c:dLbl>
            <c:spPr>
              <a:solidFill>
                <a:schemeClr val="bg1"/>
              </a:solidFill>
              <a:ln>
                <a:solidFill>
                  <a:schemeClr val="tx2">
                    <a:lumMod val="60000"/>
                    <a:lumOff val="40000"/>
                  </a:schemeClr>
                </a:solidFill>
              </a:ln>
            </c:spPr>
            <c:txPr>
              <a:bodyPr/>
              <a:lstStyle/>
              <a:p>
                <a:pPr>
                  <a:defRPr sz="1000" b="1">
                    <a:solidFill>
                      <a:schemeClr val="tx2">
                        <a:lumMod val="60000"/>
                        <a:lumOff val="40000"/>
                      </a:schemeClr>
                    </a:solidFill>
                    <a:latin typeface="+mn-lt"/>
                  </a:defRPr>
                </a:pPr>
                <a:endParaRPr lang="en-US"/>
              </a:p>
            </c:txPr>
            <c:showLegendKey val="0"/>
            <c:showVal val="1"/>
            <c:showCatName val="0"/>
            <c:showSerName val="0"/>
            <c:showPercent val="0"/>
            <c:showBubbleSize val="0"/>
            <c:showLeaderLines val="0"/>
          </c:dLbls>
          <c:cat>
            <c:strRef>
              <c:f>'Q3 2013 Plots'!$AG$396:$AL$396</c:f>
              <c:strCache>
                <c:ptCount val="6"/>
                <c:pt idx="0">
                  <c:v>2012</c:v>
                </c:pt>
                <c:pt idx="1">
                  <c:v>2013</c:v>
                </c:pt>
                <c:pt idx="2">
                  <c:v>2014</c:v>
                </c:pt>
                <c:pt idx="3">
                  <c:v>2015</c:v>
                </c:pt>
                <c:pt idx="4">
                  <c:v>2016</c:v>
                </c:pt>
                <c:pt idx="5">
                  <c:v>2017</c:v>
                </c:pt>
              </c:strCache>
            </c:strRef>
          </c:cat>
          <c:val>
            <c:numRef>
              <c:f>'Q3 2013 Plots'!$AG$398:$AL$398</c:f>
              <c:numCache>
                <c:formatCode>0.0%</c:formatCode>
                <c:ptCount val="6"/>
                <c:pt idx="0">
                  <c:v>0</c:v>
                </c:pt>
                <c:pt idx="1">
                  <c:v>5.4083809523809423E-2</c:v>
                </c:pt>
                <c:pt idx="2">
                  <c:v>0.10016283228480738</c:v>
                </c:pt>
                <c:pt idx="3">
                  <c:v>0.14034444612928931</c:v>
                </c:pt>
                <c:pt idx="4">
                  <c:v>0.18048674271769949</c:v>
                </c:pt>
                <c:pt idx="5">
                  <c:v>0.22138330057779387</c:v>
                </c:pt>
              </c:numCache>
            </c:numRef>
          </c:val>
          <c:smooth val="0"/>
        </c:ser>
        <c:ser>
          <c:idx val="1"/>
          <c:order val="3"/>
          <c:tx>
            <c:strRef>
              <c:f>'Q3 2013 Plots'!$AD$400:$AE$400</c:f>
              <c:strCache>
                <c:ptCount val="1"/>
                <c:pt idx="0">
                  <c:v>2 Years Ago</c:v>
                </c:pt>
              </c:strCache>
            </c:strRef>
          </c:tx>
          <c:spPr>
            <a:ln w="34925">
              <a:solidFill>
                <a:srgbClr val="7030A0"/>
              </a:solidFill>
              <a:prstDash val="solid"/>
            </a:ln>
          </c:spPr>
          <c:marker>
            <c:symbol val="none"/>
          </c:marker>
          <c:dLbls>
            <c:delete val="1"/>
          </c:dLbls>
          <c:cat>
            <c:strRef>
              <c:f>'Q3 2013 Plots'!$AG$396:$AL$396</c:f>
              <c:strCache>
                <c:ptCount val="6"/>
                <c:pt idx="0">
                  <c:v>2012</c:v>
                </c:pt>
                <c:pt idx="1">
                  <c:v>2013</c:v>
                </c:pt>
                <c:pt idx="2">
                  <c:v>2014</c:v>
                </c:pt>
                <c:pt idx="3">
                  <c:v>2015</c:v>
                </c:pt>
                <c:pt idx="4">
                  <c:v>2016</c:v>
                </c:pt>
                <c:pt idx="5">
                  <c:v>2017</c:v>
                </c:pt>
              </c:strCache>
            </c:strRef>
          </c:cat>
          <c:val>
            <c:numRef>
              <c:f>'Q3 2013 Plots'!$AG$400:$AJ$400</c:f>
              <c:numCache>
                <c:formatCode>0.0%</c:formatCode>
                <c:ptCount val="4"/>
                <c:pt idx="0">
                  <c:v>0</c:v>
                </c:pt>
                <c:pt idx="1">
                  <c:v>1.7700000000000049E-2</c:v>
                </c:pt>
                <c:pt idx="2">
                  <c:v>4.6195599999999892E-2</c:v>
                </c:pt>
                <c:pt idx="3">
                  <c:v>8.1138533040000071E-2</c:v>
                </c:pt>
              </c:numCache>
            </c:numRef>
          </c:val>
          <c:smooth val="1"/>
        </c:ser>
        <c:ser>
          <c:idx val="5"/>
          <c:order val="4"/>
          <c:tx>
            <c:strRef>
              <c:f>'Q3 2013 Plots'!$AD$402:$AE$402</c:f>
              <c:strCache>
                <c:ptCount val="1"/>
                <c:pt idx="0">
                  <c:v>Actual Avg Ann Growth Rate, Pre-Bubble (1987-1999)</c:v>
                </c:pt>
              </c:strCache>
            </c:strRef>
          </c:tx>
          <c:spPr>
            <a:ln w="34925">
              <a:solidFill>
                <a:schemeClr val="tx1">
                  <a:lumMod val="50000"/>
                  <a:lumOff val="50000"/>
                </a:schemeClr>
              </a:solidFill>
              <a:prstDash val="sysDash"/>
            </a:ln>
          </c:spPr>
          <c:marker>
            <c:symbol val="none"/>
          </c:marker>
          <c:dLbls>
            <c:delete val="1"/>
          </c:dLbls>
          <c:cat>
            <c:strRef>
              <c:f>'Q3 2013 Plots'!$AG$396:$AL$396</c:f>
              <c:strCache>
                <c:ptCount val="6"/>
                <c:pt idx="0">
                  <c:v>2012</c:v>
                </c:pt>
                <c:pt idx="1">
                  <c:v>2013</c:v>
                </c:pt>
                <c:pt idx="2">
                  <c:v>2014</c:v>
                </c:pt>
                <c:pt idx="3">
                  <c:v>2015</c:v>
                </c:pt>
                <c:pt idx="4">
                  <c:v>2016</c:v>
                </c:pt>
                <c:pt idx="5">
                  <c:v>2017</c:v>
                </c:pt>
              </c:strCache>
            </c:strRef>
          </c:cat>
          <c:val>
            <c:numRef>
              <c:f>'Q3 2013 Plots'!$AG$402:$AL$402</c:f>
              <c:numCache>
                <c:formatCode>0.0%</c:formatCode>
                <c:ptCount val="6"/>
                <c:pt idx="0">
                  <c:v>0</c:v>
                </c:pt>
                <c:pt idx="1">
                  <c:v>3.6049999999999915E-2</c:v>
                </c:pt>
                <c:pt idx="2">
                  <c:v>7.3399602499999661E-2</c:v>
                </c:pt>
                <c:pt idx="3">
                  <c:v>0.11209565817012468</c:v>
                </c:pt>
                <c:pt idx="4">
                  <c:v>0.15218670664715761</c:v>
                </c:pt>
                <c:pt idx="5">
                  <c:v>0.19372303742178754</c:v>
                </c:pt>
              </c:numCache>
            </c:numRef>
          </c:val>
          <c:smooth val="0"/>
        </c:ser>
        <c:ser>
          <c:idx val="4"/>
          <c:order val="5"/>
          <c:tx>
            <c:strRef>
              <c:f>'Q3 2013 Plots'!$AD$401:$AE$401</c:f>
              <c:strCache>
                <c:ptCount val="1"/>
                <c:pt idx="0">
                  <c:v>3 Years Ago</c:v>
                </c:pt>
              </c:strCache>
            </c:strRef>
          </c:tx>
          <c:spPr>
            <a:ln w="34925">
              <a:solidFill>
                <a:schemeClr val="tx1"/>
              </a:solidFill>
            </a:ln>
          </c:spPr>
          <c:marker>
            <c:symbol val="none"/>
          </c:marker>
          <c:dLbls>
            <c:delete val="1"/>
          </c:dLbls>
          <c:cat>
            <c:strRef>
              <c:f>'Q3 2013 Plots'!$AG$396:$AL$396</c:f>
              <c:strCache>
                <c:ptCount val="6"/>
                <c:pt idx="0">
                  <c:v>2012</c:v>
                </c:pt>
                <c:pt idx="1">
                  <c:v>2013</c:v>
                </c:pt>
                <c:pt idx="2">
                  <c:v>2014</c:v>
                </c:pt>
                <c:pt idx="3">
                  <c:v>2015</c:v>
                </c:pt>
                <c:pt idx="4">
                  <c:v>2016</c:v>
                </c:pt>
                <c:pt idx="5">
                  <c:v>2017</c:v>
                </c:pt>
              </c:strCache>
            </c:strRef>
          </c:cat>
          <c:val>
            <c:numRef>
              <c:f>'Q3 2013 Plots'!$AG$401:$AI$401</c:f>
              <c:numCache>
                <c:formatCode>0.0%</c:formatCode>
                <c:ptCount val="3"/>
                <c:pt idx="0">
                  <c:v>0</c:v>
                </c:pt>
                <c:pt idx="1">
                  <c:v>3.3601834862385216E-2</c:v>
                </c:pt>
                <c:pt idx="2">
                  <c:v>7.2024323620907271E-2</c:v>
                </c:pt>
              </c:numCache>
            </c:numRef>
          </c:val>
          <c:smooth val="0"/>
        </c:ser>
        <c:dLbls>
          <c:showLegendKey val="0"/>
          <c:showVal val="1"/>
          <c:showCatName val="0"/>
          <c:showSerName val="0"/>
          <c:showPercent val="0"/>
          <c:showBubbleSize val="0"/>
        </c:dLbls>
        <c:marker val="1"/>
        <c:smooth val="0"/>
        <c:axId val="141624832"/>
        <c:axId val="141626368"/>
      </c:lineChart>
      <c:catAx>
        <c:axId val="141624832"/>
        <c:scaling>
          <c:orientation val="minMax"/>
        </c:scaling>
        <c:delete val="0"/>
        <c:axPos val="b"/>
        <c:numFmt formatCode="yyyy" sourceLinked="0"/>
        <c:majorTickMark val="cross"/>
        <c:minorTickMark val="none"/>
        <c:tickLblPos val="low"/>
        <c:spPr>
          <a:ln w="3175">
            <a:solidFill>
              <a:schemeClr val="tx1">
                <a:lumMod val="65000"/>
                <a:lumOff val="35000"/>
              </a:schemeClr>
            </a:solidFill>
            <a:prstDash val="solid"/>
          </a:ln>
        </c:spPr>
        <c:txPr>
          <a:bodyPr rot="0" vert="horz"/>
          <a:lstStyle/>
          <a:p>
            <a:pPr>
              <a:defRPr sz="1200" b="1" i="0" u="none" strike="noStrike" baseline="0">
                <a:solidFill>
                  <a:srgbClr val="000000"/>
                </a:solidFill>
                <a:latin typeface="Calibri"/>
                <a:ea typeface="Calibri"/>
                <a:cs typeface="Calibri"/>
              </a:defRPr>
            </a:pPr>
            <a:endParaRPr lang="en-US"/>
          </a:p>
        </c:txPr>
        <c:crossAx val="141626368"/>
        <c:crossesAt val="0"/>
        <c:auto val="0"/>
        <c:lblAlgn val="ctr"/>
        <c:lblOffset val="100"/>
        <c:tickLblSkip val="1"/>
        <c:tickMarkSkip val="1"/>
        <c:noMultiLvlLbl val="0"/>
      </c:catAx>
      <c:valAx>
        <c:axId val="141626368"/>
        <c:scaling>
          <c:orientation val="minMax"/>
          <c:max val="0.25"/>
          <c:min val="-5.000000000000001E-2"/>
        </c:scaling>
        <c:delete val="0"/>
        <c:axPos val="l"/>
        <c:majorGridlines>
          <c:spPr>
            <a:ln w="3175">
              <a:solidFill>
                <a:srgbClr val="000000"/>
              </a:solidFill>
              <a:prstDash val="solid"/>
            </a:ln>
          </c:spPr>
        </c:majorGridlines>
        <c:title>
          <c:tx>
            <c:rich>
              <a:bodyPr rot="-5400000" vert="horz"/>
              <a:lstStyle/>
              <a:p>
                <a:pPr>
                  <a:defRPr>
                    <a:latin typeface="+mn-lt"/>
                  </a:defRPr>
                </a:pPr>
                <a:r>
                  <a:rPr lang="en-US" sz="1050">
                    <a:latin typeface="+mn-lt"/>
                  </a:rPr>
                  <a:t>%</a:t>
                </a:r>
                <a:r>
                  <a:rPr lang="en-US" sz="1050" baseline="0">
                    <a:latin typeface="+mn-lt"/>
                  </a:rPr>
                  <a:t> Cumulative Change in Home Prices vs. Q4 2012</a:t>
                </a:r>
                <a:endParaRPr lang="en-US" sz="1050">
                  <a:latin typeface="+mn-lt"/>
                </a:endParaRPr>
              </a:p>
            </c:rich>
          </c:tx>
          <c:layout>
            <c:manualLayout>
              <c:xMode val="edge"/>
              <c:yMode val="edge"/>
              <c:x val="2.3024872154415892E-2"/>
              <c:y val="0.2461836724482230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Calibri"/>
                <a:ea typeface="Calibri"/>
                <a:cs typeface="Calibri"/>
              </a:defRPr>
            </a:pPr>
            <a:endParaRPr lang="en-US"/>
          </a:p>
        </c:txPr>
        <c:crossAx val="141624832"/>
        <c:crossesAt val="1"/>
        <c:crossBetween val="between"/>
        <c:majorUnit val="5.000000000000001E-2"/>
      </c:valAx>
      <c:spPr>
        <a:gradFill rotWithShape="0">
          <a:gsLst>
            <a:gs pos="0">
              <a:srgbClr xmlns:mc="http://schemas.openxmlformats.org/markup-compatibility/2006" xmlns:a14="http://schemas.microsoft.com/office/drawing/2010/main" val="FFFFFF" mc:Ignorable="a14" a14:legacySpreadsheetColorIndex="22">
                <a:gamma/>
                <a:tint val="0"/>
                <a:invGamma/>
              </a:srgbClr>
            </a:gs>
            <a:gs pos="100000">
              <a:srgbClr xmlns:mc="http://schemas.openxmlformats.org/markup-compatibility/2006" xmlns:a14="http://schemas.microsoft.com/office/drawing/2010/main" val="C0C0C0" mc:Ignorable="a14" a14:legacySpreadsheetColorIndex="22"/>
            </a:gs>
          </a:gsLst>
          <a:lin ang="5400000" scaled="1"/>
        </a:gradFill>
        <a:ln w="12700">
          <a:solidFill>
            <a:srgbClr val="808080"/>
          </a:solidFill>
          <a:prstDash val="solid"/>
        </a:ln>
      </c:spPr>
    </c:plotArea>
    <c:legend>
      <c:legendPos val="b"/>
      <c:legendEntry>
        <c:idx val="0"/>
        <c:txPr>
          <a:bodyPr/>
          <a:lstStyle/>
          <a:p>
            <a:pPr>
              <a:defRPr sz="900" b="0" i="0" u="none" strike="noStrike" baseline="0">
                <a:solidFill>
                  <a:srgbClr val="000000"/>
                </a:solidFill>
                <a:latin typeface="Calibri"/>
                <a:ea typeface="Calibri"/>
                <a:cs typeface="Calibri"/>
              </a:defRPr>
            </a:pPr>
            <a:endParaRPr lang="en-US"/>
          </a:p>
        </c:txPr>
      </c:legendEntry>
      <c:legendEntry>
        <c:idx val="1"/>
        <c:txPr>
          <a:bodyPr/>
          <a:lstStyle/>
          <a:p>
            <a:pPr>
              <a:defRPr sz="900" b="0" i="0" u="none" strike="noStrike" baseline="0">
                <a:solidFill>
                  <a:srgbClr val="000000"/>
                </a:solidFill>
                <a:latin typeface="Calibri"/>
                <a:ea typeface="Calibri"/>
                <a:cs typeface="Calibri"/>
              </a:defRPr>
            </a:pPr>
            <a:endParaRPr lang="en-US"/>
          </a:p>
        </c:txPr>
      </c:legendEntry>
      <c:legendEntry>
        <c:idx val="2"/>
        <c:txPr>
          <a:bodyPr/>
          <a:lstStyle/>
          <a:p>
            <a:pPr>
              <a:defRPr sz="900" b="0" i="0" u="none" strike="noStrike" baseline="0">
                <a:solidFill>
                  <a:srgbClr val="000000"/>
                </a:solidFill>
                <a:latin typeface="Calibri"/>
                <a:ea typeface="Calibri"/>
                <a:cs typeface="Calibri"/>
              </a:defRPr>
            </a:pPr>
            <a:endParaRPr lang="en-US"/>
          </a:p>
        </c:txPr>
      </c:legendEntry>
      <c:legendEntry>
        <c:idx val="3"/>
        <c:txPr>
          <a:bodyPr/>
          <a:lstStyle/>
          <a:p>
            <a:pPr>
              <a:defRPr sz="900" b="0" i="0" u="none" strike="noStrike" baseline="0">
                <a:solidFill>
                  <a:srgbClr val="000000"/>
                </a:solidFill>
                <a:latin typeface="Calibri"/>
                <a:ea typeface="Calibri"/>
                <a:cs typeface="Calibri"/>
              </a:defRPr>
            </a:pPr>
            <a:endParaRPr lang="en-US"/>
          </a:p>
        </c:txPr>
      </c:legendEntry>
      <c:layout>
        <c:manualLayout>
          <c:xMode val="edge"/>
          <c:yMode val="edge"/>
          <c:x val="0.22540483282582305"/>
          <c:y val="0.88814112274093993"/>
          <c:w val="0.77305499088693985"/>
          <c:h val="0.10030486223884059"/>
        </c:manualLayout>
      </c:layout>
      <c:overlay val="0"/>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5400000" scaled="1"/>
    </a:gradFill>
    <a:ln w="34925">
      <a:solidFill>
        <a:schemeClr val="tx1">
          <a:lumMod val="50000"/>
          <a:lumOff val="50000"/>
        </a:schemeClr>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Expected % Price Changes For</a:t>
            </a:r>
            <a:r>
              <a:rPr lang="en-US" baseline="0"/>
              <a:t> Each Year Over Time</a:t>
            </a:r>
          </a:p>
          <a:p>
            <a:pPr>
              <a:defRPr/>
            </a:pPr>
            <a:r>
              <a:rPr lang="en-US" sz="1000" b="0" baseline="0"/>
              <a:t>(Mean of all panelist projections from the latest and selected prior editions of The Home Price Expectations Survey)</a:t>
            </a:r>
            <a:endParaRPr lang="en-US" sz="1100" b="0"/>
          </a:p>
        </c:rich>
      </c:tx>
      <c:layout/>
      <c:overlay val="0"/>
    </c:title>
    <c:autoTitleDeleted val="0"/>
    <c:plotArea>
      <c:layout>
        <c:manualLayout>
          <c:layoutTarget val="inner"/>
          <c:xMode val="edge"/>
          <c:yMode val="edge"/>
          <c:x val="0.10809802240066527"/>
          <c:y val="0.12382664399166284"/>
          <c:w val="0.84203032376728482"/>
          <c:h val="0.75845427027943568"/>
        </c:manualLayout>
      </c:layout>
      <c:barChart>
        <c:barDir val="col"/>
        <c:grouping val="clustered"/>
        <c:varyColors val="0"/>
        <c:ser>
          <c:idx val="0"/>
          <c:order val="0"/>
          <c:tx>
            <c:strRef>
              <c:f>'Q3 2013 Plots'!$AC$342</c:f>
              <c:strCache>
                <c:ptCount val="1"/>
                <c:pt idx="0">
                  <c:v>As projected 3 Years Ago*</c:v>
                </c:pt>
              </c:strCache>
            </c:strRef>
          </c:tx>
          <c:spPr>
            <a:solidFill>
              <a:schemeClr val="accent6">
                <a:lumMod val="75000"/>
              </a:schemeClr>
            </a:solidFill>
          </c:spPr>
          <c:invertIfNegative val="0"/>
          <c:dLbls>
            <c:dLbl>
              <c:idx val="2"/>
              <c:delete val="1"/>
            </c:dLbl>
            <c:dLbl>
              <c:idx val="3"/>
              <c:delete val="1"/>
            </c:dLbl>
            <c:dLbl>
              <c:idx val="4"/>
              <c:delete val="1"/>
            </c:dLbl>
            <c:txPr>
              <a:bodyPr/>
              <a:lstStyle/>
              <a:p>
                <a:pPr>
                  <a:defRPr sz="700" b="1"/>
                </a:pPr>
                <a:endParaRPr lang="en-US"/>
              </a:p>
            </c:txPr>
            <c:dLblPos val="inEnd"/>
            <c:showLegendKey val="0"/>
            <c:showVal val="1"/>
            <c:showCatName val="0"/>
            <c:showSerName val="0"/>
            <c:showPercent val="0"/>
            <c:showBubbleSize val="0"/>
            <c:showLeaderLines val="0"/>
          </c:dLbls>
          <c:cat>
            <c:strRef>
              <c:f>'Q3 2013 Plots'!$AD$341:$AH$341</c:f>
              <c:strCache>
                <c:ptCount val="5"/>
                <c:pt idx="0">
                  <c:v>2013</c:v>
                </c:pt>
                <c:pt idx="1">
                  <c:v>2014</c:v>
                </c:pt>
                <c:pt idx="2">
                  <c:v>2015</c:v>
                </c:pt>
                <c:pt idx="3">
                  <c:v>2016</c:v>
                </c:pt>
                <c:pt idx="4">
                  <c:v>2017</c:v>
                </c:pt>
              </c:strCache>
            </c:strRef>
          </c:cat>
          <c:val>
            <c:numRef>
              <c:f>'Q3 2013 Plots'!$AD$342:$AH$342</c:f>
              <c:numCache>
                <c:formatCode>0.0%</c:formatCode>
                <c:ptCount val="5"/>
                <c:pt idx="0">
                  <c:v>3.4500000000000003E-2</c:v>
                </c:pt>
                <c:pt idx="1">
                  <c:v>3.7694999999999999E-2</c:v>
                </c:pt>
                <c:pt idx="2">
                  <c:v>0</c:v>
                </c:pt>
                <c:pt idx="3">
                  <c:v>0</c:v>
                </c:pt>
                <c:pt idx="4">
                  <c:v>0</c:v>
                </c:pt>
              </c:numCache>
            </c:numRef>
          </c:val>
        </c:ser>
        <c:ser>
          <c:idx val="1"/>
          <c:order val="1"/>
          <c:tx>
            <c:strRef>
              <c:f>'Q3 2013 Plots'!$AC$343</c:f>
              <c:strCache>
                <c:ptCount val="1"/>
                <c:pt idx="0">
                  <c:v>As projected 2 Years Ago</c:v>
                </c:pt>
              </c:strCache>
            </c:strRef>
          </c:tx>
          <c:spPr>
            <a:solidFill>
              <a:schemeClr val="tx2">
                <a:lumMod val="60000"/>
                <a:lumOff val="40000"/>
              </a:schemeClr>
            </a:solidFill>
          </c:spPr>
          <c:invertIfNegative val="0"/>
          <c:dLbls>
            <c:dLbl>
              <c:idx val="3"/>
              <c:delete val="1"/>
            </c:dLbl>
            <c:dLbl>
              <c:idx val="4"/>
              <c:delete val="1"/>
            </c:dLbl>
            <c:txPr>
              <a:bodyPr/>
              <a:lstStyle/>
              <a:p>
                <a:pPr>
                  <a:defRPr sz="700" b="1"/>
                </a:pPr>
                <a:endParaRPr lang="en-US"/>
              </a:p>
            </c:txPr>
            <c:dLblPos val="inEnd"/>
            <c:showLegendKey val="0"/>
            <c:showVal val="1"/>
            <c:showCatName val="0"/>
            <c:showSerName val="0"/>
            <c:showPercent val="0"/>
            <c:showBubbleSize val="0"/>
            <c:showLeaderLines val="0"/>
          </c:dLbls>
          <c:cat>
            <c:strRef>
              <c:f>'Q3 2013 Plots'!$AD$341:$AH$341</c:f>
              <c:strCache>
                <c:ptCount val="5"/>
                <c:pt idx="0">
                  <c:v>2013</c:v>
                </c:pt>
                <c:pt idx="1">
                  <c:v>2014</c:v>
                </c:pt>
                <c:pt idx="2">
                  <c:v>2015</c:v>
                </c:pt>
                <c:pt idx="3">
                  <c:v>2016</c:v>
                </c:pt>
                <c:pt idx="4">
                  <c:v>2017</c:v>
                </c:pt>
              </c:strCache>
            </c:strRef>
          </c:cat>
          <c:val>
            <c:numRef>
              <c:f>'Q3 2013 Plots'!$AD$343:$AH$343</c:f>
              <c:numCache>
                <c:formatCode>0.0%</c:formatCode>
                <c:ptCount val="5"/>
                <c:pt idx="0">
                  <c:v>2.18E-2</c:v>
                </c:pt>
                <c:pt idx="1">
                  <c:v>2.92E-2</c:v>
                </c:pt>
                <c:pt idx="2">
                  <c:v>3.4700000000000002E-2</c:v>
                </c:pt>
                <c:pt idx="3">
                  <c:v>0</c:v>
                </c:pt>
                <c:pt idx="4">
                  <c:v>0</c:v>
                </c:pt>
              </c:numCache>
            </c:numRef>
          </c:val>
        </c:ser>
        <c:ser>
          <c:idx val="2"/>
          <c:order val="2"/>
          <c:tx>
            <c:strRef>
              <c:f>'Q3 2013 Plots'!$AC$344</c:f>
              <c:strCache>
                <c:ptCount val="1"/>
                <c:pt idx="0">
                  <c:v>As projected 1 Year Ago</c:v>
                </c:pt>
              </c:strCache>
            </c:strRef>
          </c:tx>
          <c:invertIfNegative val="0"/>
          <c:dLbls>
            <c:dLbl>
              <c:idx val="4"/>
              <c:delete val="1"/>
            </c:dLbl>
            <c:txPr>
              <a:bodyPr/>
              <a:lstStyle/>
              <a:p>
                <a:pPr>
                  <a:defRPr sz="700" b="1"/>
                </a:pPr>
                <a:endParaRPr lang="en-US"/>
              </a:p>
            </c:txPr>
            <c:dLblPos val="inEnd"/>
            <c:showLegendKey val="0"/>
            <c:showVal val="1"/>
            <c:showCatName val="0"/>
            <c:showSerName val="0"/>
            <c:showPercent val="0"/>
            <c:showBubbleSize val="0"/>
            <c:showLeaderLines val="0"/>
          </c:dLbls>
          <c:cat>
            <c:strRef>
              <c:f>'Q3 2013 Plots'!$AD$341:$AH$341</c:f>
              <c:strCache>
                <c:ptCount val="5"/>
                <c:pt idx="0">
                  <c:v>2013</c:v>
                </c:pt>
                <c:pt idx="1">
                  <c:v>2014</c:v>
                </c:pt>
                <c:pt idx="2">
                  <c:v>2015</c:v>
                </c:pt>
                <c:pt idx="3">
                  <c:v>2016</c:v>
                </c:pt>
                <c:pt idx="4">
                  <c:v>2017</c:v>
                </c:pt>
              </c:strCache>
            </c:strRef>
          </c:cat>
          <c:val>
            <c:numRef>
              <c:f>'Q3 2013 Plots'!$AD$344:$AH$344</c:f>
              <c:numCache>
                <c:formatCode>0.0%</c:formatCode>
                <c:ptCount val="5"/>
                <c:pt idx="0">
                  <c:v>1.34E-2</c:v>
                </c:pt>
                <c:pt idx="1">
                  <c:v>2.52E-2</c:v>
                </c:pt>
                <c:pt idx="2">
                  <c:v>3.0300000000000001E-2</c:v>
                </c:pt>
                <c:pt idx="3">
                  <c:v>3.2800000000000003E-2</c:v>
                </c:pt>
                <c:pt idx="4">
                  <c:v>0</c:v>
                </c:pt>
              </c:numCache>
            </c:numRef>
          </c:val>
        </c:ser>
        <c:ser>
          <c:idx val="4"/>
          <c:order val="3"/>
          <c:tx>
            <c:strRef>
              <c:f>'Q3 2013 Plots'!$AC$345</c:f>
              <c:strCache>
                <c:ptCount val="1"/>
                <c:pt idx="0">
                  <c:v>As projected 1 Quarter Ago</c:v>
                </c:pt>
              </c:strCache>
            </c:strRef>
          </c:tx>
          <c:spPr>
            <a:solidFill>
              <a:schemeClr val="bg1">
                <a:lumMod val="50000"/>
              </a:schemeClr>
            </a:solidFill>
          </c:spPr>
          <c:invertIfNegative val="0"/>
          <c:dLbls>
            <c:txPr>
              <a:bodyPr/>
              <a:lstStyle/>
              <a:p>
                <a:pPr>
                  <a:defRPr sz="700" b="1"/>
                </a:pPr>
                <a:endParaRPr lang="en-US"/>
              </a:p>
            </c:txPr>
            <c:dLblPos val="inEnd"/>
            <c:showLegendKey val="0"/>
            <c:showVal val="1"/>
            <c:showCatName val="0"/>
            <c:showSerName val="0"/>
            <c:showPercent val="0"/>
            <c:showBubbleSize val="0"/>
            <c:showLeaderLines val="0"/>
          </c:dLbls>
          <c:val>
            <c:numRef>
              <c:f>'Q3 2013 Plots'!$AD$345:$AH$345</c:f>
              <c:numCache>
                <c:formatCode>0.0%</c:formatCode>
                <c:ptCount val="5"/>
                <c:pt idx="0">
                  <c:v>5.4083809523809506E-2</c:v>
                </c:pt>
                <c:pt idx="1">
                  <c:v>4.3714761904761888E-2</c:v>
                </c:pt>
                <c:pt idx="2">
                  <c:v>3.6523333333333317E-2</c:v>
                </c:pt>
                <c:pt idx="3">
                  <c:v>3.520190476190474E-2</c:v>
                </c:pt>
                <c:pt idx="4">
                  <c:v>3.4643809523809486E-2</c:v>
                </c:pt>
              </c:numCache>
            </c:numRef>
          </c:val>
        </c:ser>
        <c:ser>
          <c:idx val="3"/>
          <c:order val="4"/>
          <c:tx>
            <c:strRef>
              <c:f>'Q3 2013 Plots'!$AC$346</c:f>
              <c:strCache>
                <c:ptCount val="1"/>
                <c:pt idx="0">
                  <c:v>As projected now (Q3 2013)</c:v>
                </c:pt>
              </c:strCache>
            </c:strRef>
          </c:tx>
          <c:spPr>
            <a:solidFill>
              <a:schemeClr val="tx1"/>
            </a:solidFill>
          </c:spPr>
          <c:invertIfNegative val="0"/>
          <c:dLbls>
            <c:txPr>
              <a:bodyPr/>
              <a:lstStyle/>
              <a:p>
                <a:pPr>
                  <a:defRPr sz="700" b="1">
                    <a:solidFill>
                      <a:schemeClr val="bg1"/>
                    </a:solidFill>
                  </a:defRPr>
                </a:pPr>
                <a:endParaRPr lang="en-US"/>
              </a:p>
            </c:txPr>
            <c:dLblPos val="inEnd"/>
            <c:showLegendKey val="0"/>
            <c:showVal val="1"/>
            <c:showCatName val="0"/>
            <c:showSerName val="0"/>
            <c:showPercent val="0"/>
            <c:showBubbleSize val="0"/>
            <c:showLeaderLines val="0"/>
          </c:dLbls>
          <c:cat>
            <c:strRef>
              <c:f>'Q3 2013 Plots'!$AD$341:$AH$341</c:f>
              <c:strCache>
                <c:ptCount val="5"/>
                <c:pt idx="0">
                  <c:v>2013</c:v>
                </c:pt>
                <c:pt idx="1">
                  <c:v>2014</c:v>
                </c:pt>
                <c:pt idx="2">
                  <c:v>2015</c:v>
                </c:pt>
                <c:pt idx="3">
                  <c:v>2016</c:v>
                </c:pt>
                <c:pt idx="4">
                  <c:v>2017</c:v>
                </c:pt>
              </c:strCache>
            </c:strRef>
          </c:cat>
          <c:val>
            <c:numRef>
              <c:f>'Q3 2013 Plots'!$AD$346:$AH$346</c:f>
              <c:numCache>
                <c:formatCode>0.0%</c:formatCode>
                <c:ptCount val="5"/>
                <c:pt idx="0">
                  <c:v>6.7466037735849041E-2</c:v>
                </c:pt>
                <c:pt idx="1">
                  <c:v>4.3625471698113226E-2</c:v>
                </c:pt>
                <c:pt idx="2">
                  <c:v>3.5839150943396222E-2</c:v>
                </c:pt>
                <c:pt idx="3">
                  <c:v>3.4850943396226408E-2</c:v>
                </c:pt>
                <c:pt idx="4">
                  <c:v>3.4123584905660358E-2</c:v>
                </c:pt>
              </c:numCache>
            </c:numRef>
          </c:val>
        </c:ser>
        <c:dLbls>
          <c:dLblPos val="inEnd"/>
          <c:showLegendKey val="0"/>
          <c:showVal val="1"/>
          <c:showCatName val="0"/>
          <c:showSerName val="0"/>
          <c:showPercent val="0"/>
          <c:showBubbleSize val="0"/>
        </c:dLbls>
        <c:gapWidth val="150"/>
        <c:axId val="142991360"/>
        <c:axId val="142992896"/>
      </c:barChart>
      <c:catAx>
        <c:axId val="142991360"/>
        <c:scaling>
          <c:orientation val="minMax"/>
        </c:scaling>
        <c:delete val="0"/>
        <c:axPos val="b"/>
        <c:majorTickMark val="out"/>
        <c:minorTickMark val="none"/>
        <c:tickLblPos val="nextTo"/>
        <c:txPr>
          <a:bodyPr/>
          <a:lstStyle/>
          <a:p>
            <a:pPr>
              <a:defRPr sz="1100" b="1"/>
            </a:pPr>
            <a:endParaRPr lang="en-US"/>
          </a:p>
        </c:txPr>
        <c:crossAx val="142992896"/>
        <c:crosses val="autoZero"/>
        <c:auto val="1"/>
        <c:lblAlgn val="ctr"/>
        <c:lblOffset val="100"/>
        <c:noMultiLvlLbl val="0"/>
      </c:catAx>
      <c:valAx>
        <c:axId val="142992896"/>
        <c:scaling>
          <c:orientation val="minMax"/>
        </c:scaling>
        <c:delete val="0"/>
        <c:axPos val="l"/>
        <c:majorGridlines/>
        <c:title>
          <c:tx>
            <c:rich>
              <a:bodyPr rot="-5400000" vert="horz"/>
              <a:lstStyle/>
              <a:p>
                <a:pPr>
                  <a:defRPr sz="1050" b="0"/>
                </a:pPr>
                <a:r>
                  <a:rPr lang="en-US" sz="1050" b="0"/>
                  <a:t>Expected</a:t>
                </a:r>
                <a:r>
                  <a:rPr lang="en-US" sz="1050" b="0" baseline="0"/>
                  <a:t> One-Year % Price Change</a:t>
                </a:r>
                <a:endParaRPr lang="en-US" sz="1050" b="0"/>
              </a:p>
            </c:rich>
          </c:tx>
          <c:layout>
            <c:manualLayout>
              <c:xMode val="edge"/>
              <c:yMode val="edge"/>
              <c:x val="2.6402640264026403E-2"/>
              <c:y val="0.32622458312407809"/>
            </c:manualLayout>
          </c:layout>
          <c:overlay val="0"/>
        </c:title>
        <c:numFmt formatCode="0.0%" sourceLinked="1"/>
        <c:majorTickMark val="out"/>
        <c:minorTickMark val="none"/>
        <c:tickLblPos val="nextTo"/>
        <c:txPr>
          <a:bodyPr/>
          <a:lstStyle/>
          <a:p>
            <a:pPr>
              <a:defRPr b="1"/>
            </a:pPr>
            <a:endParaRPr lang="en-US"/>
          </a:p>
        </c:txPr>
        <c:crossAx val="142991360"/>
        <c:crosses val="autoZero"/>
        <c:crossBetween val="between"/>
      </c:valAx>
      <c:spPr>
        <a:gradFill flip="none" rotWithShape="1">
          <a:gsLst>
            <a:gs pos="0">
              <a:srgbClr xmlns:mc="http://schemas.openxmlformats.org/markup-compatibility/2006" xmlns:a14="http://schemas.microsoft.com/office/drawing/2010/main" val="FFFFFF" mc:Ignorable="a14" a14:legacySpreadsheetColorIndex="22">
                <a:gamma/>
                <a:tint val="0"/>
                <a:invGamma/>
              </a:srgbClr>
            </a:gs>
            <a:gs pos="100000">
              <a:srgbClr xmlns:mc="http://schemas.openxmlformats.org/markup-compatibility/2006" xmlns:a14="http://schemas.microsoft.com/office/drawing/2010/main" val="C0C0C0" mc:Ignorable="a14" a14:legacySpreadsheetColorIndex="22"/>
            </a:gs>
          </a:gsLst>
          <a:lin ang="2700000" scaled="1"/>
          <a:tileRect/>
        </a:gradFill>
        <a:ln>
          <a:solidFill>
            <a:schemeClr val="tx1">
              <a:lumMod val="50000"/>
              <a:lumOff val="50000"/>
            </a:schemeClr>
          </a:solidFill>
        </a:ln>
      </c:spPr>
    </c:plotArea>
    <c:legend>
      <c:legendPos val="b"/>
      <c:layout/>
      <c:overlay val="0"/>
      <c:txPr>
        <a:bodyPr/>
        <a:lstStyle/>
        <a:p>
          <a:pPr>
            <a:defRPr sz="1050"/>
          </a:pPr>
          <a:endParaRPr lang="en-US"/>
        </a:p>
      </c:txPr>
    </c:legend>
    <c:plotVisOnly val="1"/>
    <c:dispBlanksAs val="gap"/>
    <c:showDLblsOverMax val="0"/>
  </c:chart>
  <c:spPr>
    <a:gradFill flip="none" rotWithShape="1">
      <a:gsLst>
        <a:gs pos="0">
          <a:srgbClr xmlns:mc="http://schemas.openxmlformats.org/markup-compatibility/2006" xmlns:a14="http://schemas.microsoft.com/office/drawing/2010/main" val="FFFFFF" mc:Ignorable="a14" a14:legacySpreadsheetColorIndex="22">
            <a:gamma/>
            <a:tint val="0"/>
            <a:invGamma/>
          </a:srgbClr>
        </a:gs>
        <a:gs pos="100000">
          <a:srgbClr xmlns:mc="http://schemas.openxmlformats.org/markup-compatibility/2006" xmlns:a14="http://schemas.microsoft.com/office/drawing/2010/main" val="C0C0C0" mc:Ignorable="a14" a14:legacySpreadsheetColorIndex="22"/>
        </a:gs>
      </a:gsLst>
      <a:lin ang="13500000" scaled="1"/>
      <a:tileRect/>
    </a:gradFill>
    <a:ln w="34925">
      <a:solidFill>
        <a:schemeClr val="tx1">
          <a:lumMod val="50000"/>
          <a:lumOff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521469368401727"/>
          <c:y val="0.11683620341250021"/>
          <c:w val="0.42993452865401377"/>
          <c:h val="0.78304650094323602"/>
        </c:manualLayout>
      </c:layout>
      <c:pieChart>
        <c:varyColors val="1"/>
        <c:ser>
          <c:idx val="0"/>
          <c:order val="0"/>
          <c:spPr>
            <a:solidFill>
              <a:schemeClr val="tx1"/>
            </a:solidFill>
          </c:spPr>
          <c:dPt>
            <c:idx val="0"/>
            <c:bubble3D val="0"/>
            <c:spPr>
              <a:solidFill>
                <a:schemeClr val="accent6"/>
              </a:solidFill>
            </c:spPr>
          </c:dPt>
          <c:dPt>
            <c:idx val="1"/>
            <c:bubble3D val="0"/>
          </c:dPt>
          <c:dPt>
            <c:idx val="2"/>
            <c:bubble3D val="0"/>
          </c:dPt>
          <c:dPt>
            <c:idx val="3"/>
            <c:bubble3D val="0"/>
          </c:dPt>
          <c:dLbls>
            <c:dLbl>
              <c:idx val="0"/>
              <c:layout>
                <c:manualLayout>
                  <c:x val="9.8215497715203368E-2"/>
                  <c:y val="-4.326412319860351E-2"/>
                </c:manualLayout>
              </c:layout>
              <c:showLegendKey val="0"/>
              <c:showVal val="1"/>
              <c:showCatName val="0"/>
              <c:showSerName val="0"/>
              <c:showPercent val="0"/>
              <c:showBubbleSize val="0"/>
            </c:dLbl>
            <c:dLbl>
              <c:idx val="1"/>
              <c:layout>
                <c:manualLayout>
                  <c:x val="-0.23383004219751488"/>
                  <c:y val="-8.6908042057926363E-2"/>
                </c:manualLayout>
              </c:layout>
              <c:spPr/>
              <c:txPr>
                <a:bodyPr/>
                <a:lstStyle/>
                <a:p>
                  <a:pPr>
                    <a:defRPr sz="1100" b="1">
                      <a:solidFill>
                        <a:schemeClr val="bg1"/>
                      </a:solidFill>
                    </a:defRPr>
                  </a:pPr>
                  <a:endParaRPr lang="en-US"/>
                </a:p>
              </c:txPr>
              <c:showLegendKey val="0"/>
              <c:showVal val="1"/>
              <c:showCatName val="0"/>
              <c:showSerName val="0"/>
              <c:showPercent val="0"/>
              <c:showBubbleSize val="0"/>
            </c:dLbl>
            <c:dLbl>
              <c:idx val="2"/>
              <c:layout>
                <c:manualLayout>
                  <c:x val="-6.7670460015207087E-2"/>
                  <c:y val="-0.17944225986975049"/>
                </c:manualLayout>
              </c:layout>
              <c:spPr/>
              <c:txPr>
                <a:bodyPr/>
                <a:lstStyle/>
                <a:p>
                  <a:pPr>
                    <a:defRPr sz="1100" b="1">
                      <a:solidFill>
                        <a:schemeClr val="bg1"/>
                      </a:solidFill>
                    </a:defRPr>
                  </a:pPr>
                  <a:endParaRPr lang="en-US"/>
                </a:p>
              </c:txPr>
              <c:showLegendKey val="0"/>
              <c:showVal val="1"/>
              <c:showCatName val="0"/>
              <c:showSerName val="0"/>
              <c:showPercent val="0"/>
              <c:showBubbleSize val="0"/>
            </c:dLbl>
            <c:dLbl>
              <c:idx val="3"/>
              <c:layout>
                <c:manualLayout>
                  <c:x val="7.4315362564383619E-2"/>
                  <c:y val="-0.14438883176961081"/>
                </c:manualLayout>
              </c:layout>
              <c:showLegendKey val="0"/>
              <c:showVal val="1"/>
              <c:showCatName val="0"/>
              <c:showSerName val="0"/>
              <c:showPercent val="0"/>
              <c:showBubbleSize val="0"/>
            </c:dLbl>
            <c:txPr>
              <a:bodyPr/>
              <a:lstStyle/>
              <a:p>
                <a:pPr>
                  <a:defRPr sz="1100" b="1"/>
                </a:pPr>
                <a:endParaRPr lang="en-US"/>
              </a:p>
            </c:txPr>
            <c:showLegendKey val="0"/>
            <c:showVal val="1"/>
            <c:showCatName val="0"/>
            <c:showSerName val="0"/>
            <c:showPercent val="0"/>
            <c:showBubbleSize val="0"/>
            <c:showLeaderLines val="1"/>
          </c:dLbls>
          <c:cat>
            <c:strRef>
              <c:f>'SQ_Q3 2013'!$E$16:$E$17</c:f>
              <c:strCache>
                <c:ptCount val="2"/>
                <c:pt idx="0">
                  <c:v>Yes</c:v>
                </c:pt>
                <c:pt idx="1">
                  <c:v>No</c:v>
                </c:pt>
              </c:strCache>
            </c:strRef>
          </c:cat>
          <c:val>
            <c:numRef>
              <c:f>'SQ_Q3 2013'!$H$16:$H$17</c:f>
              <c:numCache>
                <c:formatCode>0%</c:formatCode>
                <c:ptCount val="2"/>
                <c:pt idx="0">
                  <c:v>0.12087912087912088</c:v>
                </c:pt>
                <c:pt idx="1">
                  <c:v>0.87912087912087911</c:v>
                </c:pt>
              </c:numCache>
            </c:numRef>
          </c:val>
        </c:ser>
        <c:dLbls>
          <c:showLegendKey val="0"/>
          <c:showVal val="0"/>
          <c:showCatName val="0"/>
          <c:showSerName val="0"/>
          <c:showPercent val="0"/>
          <c:showBubbleSize val="0"/>
          <c:showLeaderLines val="1"/>
        </c:dLbls>
        <c:firstSliceAng val="237"/>
      </c:pieChart>
    </c:plotArea>
    <c:legend>
      <c:legendPos val="l"/>
      <c:layout>
        <c:manualLayout>
          <c:xMode val="edge"/>
          <c:yMode val="edge"/>
          <c:x val="5.3669226640742501E-2"/>
          <c:y val="0.10342298138005374"/>
          <c:w val="0.34145362764286302"/>
          <c:h val="0.56619027035308411"/>
        </c:manualLayout>
      </c:layout>
      <c:overlay val="0"/>
      <c:txPr>
        <a:bodyPr/>
        <a:lstStyle/>
        <a:p>
          <a:pPr rtl="0">
            <a:defRPr sz="1100" b="0"/>
          </a:pPr>
          <a:endParaRPr lang="en-US"/>
        </a:p>
      </c:txPr>
    </c:legend>
    <c:plotVisOnly val="1"/>
    <c:dispBlanksAs val="gap"/>
    <c:showDLblsOverMax val="0"/>
  </c:chart>
  <c:spPr>
    <a:gradFill flip="none" rotWithShape="1">
      <a:gsLst>
        <a:gs pos="0">
          <a:schemeClr val="bg1"/>
        </a:gs>
        <a:gs pos="53000">
          <a:schemeClr val="bg1">
            <a:lumMod val="50000"/>
          </a:schemeClr>
        </a:gs>
        <a:gs pos="100000">
          <a:schemeClr val="accent1">
            <a:tint val="23500"/>
            <a:satMod val="160000"/>
          </a:schemeClr>
        </a:gs>
      </a:gsLst>
      <a:lin ang="2700000" scaled="1"/>
      <a:tileRect/>
    </a:gradFill>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spPr>
            <a:solidFill>
              <a:schemeClr val="bg1">
                <a:lumMod val="65000"/>
              </a:schemeClr>
            </a:solidFill>
            <a:ln w="19050">
              <a:solidFill>
                <a:schemeClr val="tx1"/>
              </a:solidFill>
            </a:ln>
          </c:spPr>
          <c:invertIfNegative val="0"/>
          <c:dLbls>
            <c:txPr>
              <a:bodyPr/>
              <a:lstStyle/>
              <a:p>
                <a:pPr>
                  <a:defRPr b="1"/>
                </a:pPr>
                <a:endParaRPr lang="en-US"/>
              </a:p>
            </c:txPr>
            <c:dLblPos val="outEnd"/>
            <c:showLegendKey val="0"/>
            <c:showVal val="1"/>
            <c:showCatName val="0"/>
            <c:showSerName val="0"/>
            <c:showPercent val="0"/>
            <c:showBubbleSize val="0"/>
            <c:showLeaderLines val="0"/>
          </c:dLbls>
          <c:cat>
            <c:strRef>
              <c:f>'SQ_Q3 2013'!$I$53:$I$61</c:f>
              <c:strCache>
                <c:ptCount val="9"/>
                <c:pt idx="0">
                  <c:v>4.50% *</c:v>
                </c:pt>
                <c:pt idx="1">
                  <c:v>4.75%</c:v>
                </c:pt>
                <c:pt idx="2">
                  <c:v>5.00%</c:v>
                </c:pt>
                <c:pt idx="3">
                  <c:v>5.25%</c:v>
                </c:pt>
                <c:pt idx="4">
                  <c:v>5.50%</c:v>
                </c:pt>
                <c:pt idx="5">
                  <c:v>5.75%</c:v>
                </c:pt>
                <c:pt idx="6">
                  <c:v>6.00%</c:v>
                </c:pt>
                <c:pt idx="7">
                  <c:v>6.50%</c:v>
                </c:pt>
                <c:pt idx="8">
                  <c:v>7.00%</c:v>
                </c:pt>
              </c:strCache>
            </c:strRef>
          </c:cat>
          <c:val>
            <c:numRef>
              <c:f>'SQ_Q3 2013'!$J$53:$J$61</c:f>
              <c:numCache>
                <c:formatCode>General</c:formatCode>
                <c:ptCount val="9"/>
                <c:pt idx="0">
                  <c:v>11</c:v>
                </c:pt>
                <c:pt idx="1">
                  <c:v>1</c:v>
                </c:pt>
                <c:pt idx="2">
                  <c:v>6</c:v>
                </c:pt>
                <c:pt idx="3">
                  <c:v>4</c:v>
                </c:pt>
                <c:pt idx="4">
                  <c:v>11</c:v>
                </c:pt>
                <c:pt idx="5">
                  <c:v>1</c:v>
                </c:pt>
                <c:pt idx="6">
                  <c:v>39</c:v>
                </c:pt>
                <c:pt idx="7">
                  <c:v>7</c:v>
                </c:pt>
                <c:pt idx="8">
                  <c:v>6</c:v>
                </c:pt>
              </c:numCache>
            </c:numRef>
          </c:val>
        </c:ser>
        <c:dLbls>
          <c:dLblPos val="inEnd"/>
          <c:showLegendKey val="0"/>
          <c:showVal val="1"/>
          <c:showCatName val="0"/>
          <c:showSerName val="0"/>
          <c:showPercent val="0"/>
          <c:showBubbleSize val="0"/>
        </c:dLbls>
        <c:gapWidth val="0"/>
        <c:axId val="138835840"/>
        <c:axId val="139241728"/>
      </c:barChart>
      <c:catAx>
        <c:axId val="138835840"/>
        <c:scaling>
          <c:orientation val="minMax"/>
        </c:scaling>
        <c:delete val="0"/>
        <c:axPos val="b"/>
        <c:title>
          <c:tx>
            <c:rich>
              <a:bodyPr/>
              <a:lstStyle/>
              <a:p>
                <a:pPr>
                  <a:defRPr>
                    <a:solidFill>
                      <a:sysClr val="windowText" lastClr="000000"/>
                    </a:solidFill>
                  </a:defRPr>
                </a:pPr>
                <a:r>
                  <a:rPr lang="en-US" sz="1050">
                    <a:solidFill>
                      <a:sysClr val="windowText" lastClr="000000"/>
                    </a:solidFill>
                  </a:rPr>
                  <a:t>Minimum Rate for a 30-year FRM That Would</a:t>
                </a:r>
                <a:r>
                  <a:rPr lang="en-US" sz="1050" baseline="0">
                    <a:solidFill>
                      <a:sysClr val="windowText" lastClr="000000"/>
                    </a:solidFill>
                  </a:rPr>
                  <a:t> Pose a Significiant Threat</a:t>
                </a:r>
              </a:p>
              <a:p>
                <a:pPr>
                  <a:defRPr>
                    <a:solidFill>
                      <a:sysClr val="windowText" lastClr="000000"/>
                    </a:solidFill>
                  </a:defRPr>
                </a:pPr>
                <a:r>
                  <a:rPr lang="en-US" sz="1050" baseline="0">
                    <a:solidFill>
                      <a:sysClr val="windowText" lastClr="000000"/>
                    </a:solidFill>
                  </a:rPr>
                  <a:t>to the  Housing Market Recovery</a:t>
                </a:r>
                <a:endParaRPr lang="en-US" b="0">
                  <a:solidFill>
                    <a:sysClr val="windowText" lastClr="000000"/>
                  </a:solidFill>
                </a:endParaRPr>
              </a:p>
            </c:rich>
          </c:tx>
          <c:layout>
            <c:manualLayout>
              <c:xMode val="edge"/>
              <c:yMode val="edge"/>
              <c:x val="0.18257663246639624"/>
              <c:y val="1.4932738976073468E-2"/>
            </c:manualLayout>
          </c:layout>
          <c:overlay val="0"/>
        </c:title>
        <c:numFmt formatCode="0.00%" sourceLinked="1"/>
        <c:majorTickMark val="none"/>
        <c:minorTickMark val="none"/>
        <c:tickLblPos val="nextTo"/>
        <c:txPr>
          <a:bodyPr/>
          <a:lstStyle/>
          <a:p>
            <a:pPr>
              <a:defRPr b="1"/>
            </a:pPr>
            <a:endParaRPr lang="en-US"/>
          </a:p>
        </c:txPr>
        <c:crossAx val="139241728"/>
        <c:crosses val="autoZero"/>
        <c:auto val="1"/>
        <c:lblAlgn val="ctr"/>
        <c:lblOffset val="100"/>
        <c:noMultiLvlLbl val="0"/>
      </c:catAx>
      <c:valAx>
        <c:axId val="139241728"/>
        <c:scaling>
          <c:orientation val="minMax"/>
        </c:scaling>
        <c:delete val="0"/>
        <c:axPos val="l"/>
        <c:title>
          <c:tx>
            <c:rich>
              <a:bodyPr rot="-5400000" vert="horz"/>
              <a:lstStyle/>
              <a:p>
                <a:pPr>
                  <a:defRPr>
                    <a:solidFill>
                      <a:schemeClr val="tx1">
                        <a:lumMod val="65000"/>
                        <a:lumOff val="35000"/>
                      </a:schemeClr>
                    </a:solidFill>
                  </a:defRPr>
                </a:pPr>
                <a:r>
                  <a:rPr lang="en-US" sz="1050">
                    <a:solidFill>
                      <a:schemeClr val="tx1">
                        <a:lumMod val="65000"/>
                        <a:lumOff val="35000"/>
                      </a:schemeClr>
                    </a:solidFill>
                  </a:rPr>
                  <a:t>Number of Respondents</a:t>
                </a:r>
              </a:p>
              <a:p>
                <a:pPr>
                  <a:defRPr>
                    <a:solidFill>
                      <a:schemeClr val="tx1">
                        <a:lumMod val="65000"/>
                        <a:lumOff val="35000"/>
                      </a:schemeClr>
                    </a:solidFill>
                  </a:defRPr>
                </a:pPr>
                <a:r>
                  <a:rPr lang="en-US" b="0">
                    <a:solidFill>
                      <a:schemeClr val="tx1">
                        <a:lumMod val="65000"/>
                        <a:lumOff val="35000"/>
                      </a:schemeClr>
                    </a:solidFill>
                  </a:rPr>
                  <a:t>(n = __)</a:t>
                </a:r>
              </a:p>
            </c:rich>
          </c:tx>
          <c:layout/>
          <c:overlay val="0"/>
        </c:title>
        <c:numFmt formatCode="#,##0" sourceLinked="0"/>
        <c:majorTickMark val="out"/>
        <c:minorTickMark val="none"/>
        <c:tickLblPos val="nextTo"/>
        <c:crossAx val="1388358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image" Target="../media/image2.png"/><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3.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2.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2</xdr:col>
      <xdr:colOff>66675</xdr:colOff>
      <xdr:row>2</xdr:row>
      <xdr:rowOff>38100</xdr:rowOff>
    </xdr:from>
    <xdr:to>
      <xdr:col>2</xdr:col>
      <xdr:colOff>1990725</xdr:colOff>
      <xdr:row>3</xdr:row>
      <xdr:rowOff>104775</xdr:rowOff>
    </xdr:to>
    <xdr:pic>
      <xdr:nvPicPr>
        <xdr:cNvPr id="2" name="Picture 5" descr="Zillow_50p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428625"/>
          <a:ext cx="1924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304800</xdr:colOff>
      <xdr:row>118</xdr:row>
      <xdr:rowOff>114300</xdr:rowOff>
    </xdr:from>
    <xdr:to>
      <xdr:col>16</xdr:col>
      <xdr:colOff>9525</xdr:colOff>
      <xdr:row>120</xdr:row>
      <xdr:rowOff>123825</xdr:rowOff>
    </xdr:to>
    <xdr:pic>
      <xdr:nvPicPr>
        <xdr:cNvPr id="3" name="Picture 6" descr="pulsenomics_powered_logo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706725" y="22860000"/>
          <a:ext cx="15335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133350</xdr:colOff>
      <xdr:row>0</xdr:row>
      <xdr:rowOff>57150</xdr:rowOff>
    </xdr:from>
    <xdr:to>
      <xdr:col>16</xdr:col>
      <xdr:colOff>180975</xdr:colOff>
      <xdr:row>2</xdr:row>
      <xdr:rowOff>76200</xdr:rowOff>
    </xdr:to>
    <xdr:pic>
      <xdr:nvPicPr>
        <xdr:cNvPr id="2"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77925" y="57150"/>
          <a:ext cx="1533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9526</xdr:colOff>
      <xdr:row>196</xdr:row>
      <xdr:rowOff>152400</xdr:rowOff>
    </xdr:from>
    <xdr:to>
      <xdr:col>16</xdr:col>
      <xdr:colOff>333375</xdr:colOff>
      <xdr:row>198</xdr:row>
      <xdr:rowOff>95250</xdr:rowOff>
    </xdr:to>
    <xdr:sp macro="" textlink="">
      <xdr:nvSpPr>
        <xdr:cNvPr id="3" name="Text Box 1"/>
        <xdr:cNvSpPr txBox="1">
          <a:spLocks noChangeArrowheads="1"/>
        </xdr:cNvSpPr>
      </xdr:nvSpPr>
      <xdr:spPr bwMode="auto">
        <a:xfrm>
          <a:off x="12525376" y="37480875"/>
          <a:ext cx="3038474" cy="323850"/>
        </a:xfrm>
        <a:prstGeom prst="rect">
          <a:avLst/>
        </a:prstGeom>
        <a:noFill/>
        <a:ln w="12700">
          <a:noFill/>
          <a:miter lim="800000"/>
          <a:headEnd/>
          <a:tailEnd/>
        </a:ln>
      </xdr:spPr>
      <xdr:txBody>
        <a:bodyPr wrap="square" lIns="27432" tIns="18288" rIns="0" bIns="0" anchor="ctr"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050" b="0" i="0" u="none" strike="noStrike" baseline="0">
              <a:solidFill>
                <a:schemeClr val="tx1"/>
              </a:solidFill>
              <a:latin typeface="+mn-lt"/>
              <a:ea typeface="Verdana"/>
              <a:cs typeface="Verdana"/>
            </a:rPr>
            <a:t>Source: </a:t>
          </a:r>
        </a:p>
        <a:p>
          <a:pPr algn="l" rtl="0">
            <a:defRPr sz="1000"/>
          </a:pPr>
          <a:r>
            <a:rPr lang="en-US" sz="1050" b="0" i="0" u="none" strike="noStrike" baseline="0">
              <a:solidFill>
                <a:schemeClr val="tx1"/>
              </a:solidFill>
              <a:latin typeface="+mn-lt"/>
              <a:ea typeface="Verdana"/>
              <a:cs typeface="Verdana"/>
            </a:rPr>
            <a:t>Q1 2013 Zillow Home Price Expectations Survey</a:t>
          </a:r>
          <a:endParaRPr lang="en-US" sz="1100" b="0">
            <a:solidFill>
              <a:schemeClr val="tx1"/>
            </a:solidFill>
            <a:latin typeface="+mn-lt"/>
          </a:endParaRPr>
        </a:p>
      </xdr:txBody>
    </xdr:sp>
    <xdr:clientData/>
  </xdr:twoCellAnchor>
  <xdr:twoCellAnchor>
    <xdr:from>
      <xdr:col>16</xdr:col>
      <xdr:colOff>631825</xdr:colOff>
      <xdr:row>203</xdr:row>
      <xdr:rowOff>168276</xdr:rowOff>
    </xdr:from>
    <xdr:to>
      <xdr:col>22</xdr:col>
      <xdr:colOff>683844</xdr:colOff>
      <xdr:row>211</xdr:row>
      <xdr:rowOff>73302</xdr:rowOff>
    </xdr:to>
    <xdr:grpSp>
      <xdr:nvGrpSpPr>
        <xdr:cNvPr id="4" name="Group 3"/>
        <xdr:cNvGrpSpPr/>
      </xdr:nvGrpSpPr>
      <xdr:grpSpPr>
        <a:xfrm>
          <a:off x="15862300" y="38849301"/>
          <a:ext cx="4147769" cy="1429026"/>
          <a:chOff x="13033544" y="39116001"/>
          <a:chExt cx="4288888" cy="1429026"/>
        </a:xfrm>
      </xdr:grpSpPr>
      <xdr:sp macro="" textlink="">
        <xdr:nvSpPr>
          <xdr:cNvPr id="5" name="TextBox 4"/>
          <xdr:cNvSpPr txBox="1"/>
        </xdr:nvSpPr>
        <xdr:spPr>
          <a:xfrm>
            <a:off x="13033544" y="40131155"/>
            <a:ext cx="4288888" cy="413872"/>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spAutoFit/>
          </a:bodyPr>
          <a:lstStyle/>
          <a:p>
            <a:pPr algn="ctr"/>
            <a:r>
              <a:rPr lang="en-US" sz="1000" b="1"/>
              <a:t>Cumulative Expected Home Value % Changes, 2013 through 2017</a:t>
            </a:r>
          </a:p>
          <a:p>
            <a:pPr algn="ctr"/>
            <a:r>
              <a:rPr lang="en-US" sz="800" baseline="0"/>
              <a:t>(and implied  index levels at 2017 year-end)</a:t>
            </a:r>
            <a:endParaRPr lang="en-US" sz="800"/>
          </a:p>
        </xdr:txBody>
      </xdr:sp>
      <xdr:cxnSp macro="">
        <xdr:nvCxnSpPr>
          <xdr:cNvPr id="6" name="Straight Connector 5"/>
          <xdr:cNvCxnSpPr/>
        </xdr:nvCxnSpPr>
        <xdr:spPr>
          <a:xfrm flipH="1" flipV="1">
            <a:off x="17285093" y="39116001"/>
            <a:ext cx="28575" cy="1352549"/>
          </a:xfrm>
          <a:prstGeom prst="line">
            <a:avLst/>
          </a:prstGeom>
          <a:ln w="9525">
            <a:tailEnd type="triangle" w="med" len="lg"/>
          </a:ln>
        </xdr:spPr>
        <xdr:style>
          <a:lnRef idx="3">
            <a:schemeClr val="accent6"/>
          </a:lnRef>
          <a:fillRef idx="0">
            <a:schemeClr val="accent6"/>
          </a:fillRef>
          <a:effectRef idx="2">
            <a:schemeClr val="accent6"/>
          </a:effectRef>
          <a:fontRef idx="minor">
            <a:schemeClr val="tx1"/>
          </a:fontRef>
        </xdr:style>
      </xdr:cxnSp>
    </xdr:grpSp>
    <xdr:clientData/>
  </xdr:twoCellAnchor>
  <xdr:twoCellAnchor>
    <xdr:from>
      <xdr:col>11</xdr:col>
      <xdr:colOff>250825</xdr:colOff>
      <xdr:row>225</xdr:row>
      <xdr:rowOff>50800</xdr:rowOff>
    </xdr:from>
    <xdr:to>
      <xdr:col>23</xdr:col>
      <xdr:colOff>495300</xdr:colOff>
      <xdr:row>257</xdr:row>
      <xdr:rowOff>25400</xdr:rowOff>
    </xdr:to>
    <xdr:grpSp>
      <xdr:nvGrpSpPr>
        <xdr:cNvPr id="7" name="Group 6"/>
        <xdr:cNvGrpSpPr/>
      </xdr:nvGrpSpPr>
      <xdr:grpSpPr>
        <a:xfrm>
          <a:off x="11537950" y="42941875"/>
          <a:ext cx="9026525" cy="6127750"/>
          <a:chOff x="8797925" y="43014900"/>
          <a:chExt cx="9083675" cy="6146800"/>
        </a:xfrm>
      </xdr:grpSpPr>
      <xdr:graphicFrame macro="">
        <xdr:nvGraphicFramePr>
          <xdr:cNvPr id="8" name="Chart 7"/>
          <xdr:cNvGraphicFramePr>
            <a:graphicFrameLocks/>
          </xdr:cNvGraphicFramePr>
        </xdr:nvGraphicFramePr>
        <xdr:xfrm>
          <a:off x="8797925" y="43014900"/>
          <a:ext cx="9083675" cy="56007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TextBox 1"/>
          <xdr:cNvSpPr txBox="1"/>
        </xdr:nvSpPr>
        <xdr:spPr>
          <a:xfrm>
            <a:off x="8813800" y="48723550"/>
            <a:ext cx="7353300" cy="438150"/>
          </a:xfrm>
          <a:prstGeom prst="rect">
            <a:avLst/>
          </a:prstGeom>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US" sz="800"/>
              <a:t>*</a:t>
            </a:r>
            <a:r>
              <a:rPr lang="en-US" sz="800" baseline="0"/>
              <a:t>Based on S&amp;P/Case-Shiller U.S. National HPI (Single family, NSA)    **Based on mean expectations. The "Optimists" figure is the mean of expectations  among the most optimistic quartile of survey panelists ,</a:t>
            </a:r>
            <a:r>
              <a:rPr lang="en-US" sz="800" baseline="0">
                <a:effectLst/>
                <a:latin typeface="+mn-lt"/>
                <a:ea typeface="+mn-ea"/>
                <a:cs typeface="+mn-cs"/>
              </a:rPr>
              <a:t> and the "Pessimists" figure is the mean of expectations  among the most pessimistic quartile of survey panelists (quartiles  are based on panelists ' expected cumulative  home price change through Q4 2017).</a:t>
            </a:r>
            <a:endParaRPr lang="en-US" sz="800"/>
          </a:p>
        </xdr:txBody>
      </xdr:sp>
      <xdr:pic>
        <xdr:nvPicPr>
          <xdr:cNvPr id="10"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03625" y="48745775"/>
            <a:ext cx="1546225" cy="3905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11</xdr:col>
      <xdr:colOff>1155700</xdr:colOff>
      <xdr:row>274</xdr:row>
      <xdr:rowOff>168275</xdr:rowOff>
    </xdr:from>
    <xdr:to>
      <xdr:col>16</xdr:col>
      <xdr:colOff>514350</xdr:colOff>
      <xdr:row>276</xdr:row>
      <xdr:rowOff>164927</xdr:rowOff>
    </xdr:to>
    <xdr:sp macro="" textlink="">
      <xdr:nvSpPr>
        <xdr:cNvPr id="11" name="Text Box 8"/>
        <xdr:cNvSpPr txBox="1">
          <a:spLocks noChangeArrowheads="1"/>
        </xdr:cNvSpPr>
      </xdr:nvSpPr>
      <xdr:spPr bwMode="auto">
        <a:xfrm>
          <a:off x="12442825" y="52470050"/>
          <a:ext cx="3302000" cy="377652"/>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txBody>
        <a:bodyPr wrap="square" lIns="36576" tIns="18288" rIns="0" bIns="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sz="1000" b="0" i="0" u="none" strike="noStrike" baseline="0">
              <a:solidFill>
                <a:srgbClr val="000000"/>
              </a:solidFill>
              <a:latin typeface="+mn-lt"/>
              <a:ea typeface="Verdana"/>
              <a:cs typeface="Verdana"/>
            </a:rPr>
            <a:t>Source: Q1 2013 Zillow Home Price Expectations Survey</a:t>
          </a:r>
          <a:endParaRPr lang="en-US" sz="1050">
            <a:latin typeface="+mn-lt"/>
          </a:endParaRPr>
        </a:p>
      </xdr:txBody>
    </xdr:sp>
    <xdr:clientData/>
  </xdr:twoCellAnchor>
  <xdr:twoCellAnchor>
    <xdr:from>
      <xdr:col>11</xdr:col>
      <xdr:colOff>146297</xdr:colOff>
      <xdr:row>260</xdr:row>
      <xdr:rowOff>165100</xdr:rowOff>
    </xdr:from>
    <xdr:to>
      <xdr:col>23</xdr:col>
      <xdr:colOff>581026</xdr:colOff>
      <xdr:row>295</xdr:row>
      <xdr:rowOff>85726</xdr:rowOff>
    </xdr:to>
    <xdr:grpSp>
      <xdr:nvGrpSpPr>
        <xdr:cNvPr id="12" name="Group 11"/>
        <xdr:cNvGrpSpPr/>
      </xdr:nvGrpSpPr>
      <xdr:grpSpPr>
        <a:xfrm>
          <a:off x="11433422" y="49780825"/>
          <a:ext cx="9216779" cy="6502401"/>
          <a:chOff x="8690222" y="49799875"/>
          <a:chExt cx="9216779" cy="6502401"/>
        </a:xfrm>
      </xdr:grpSpPr>
      <xdr:grpSp>
        <xdr:nvGrpSpPr>
          <xdr:cNvPr id="13" name="Group 12"/>
          <xdr:cNvGrpSpPr/>
        </xdr:nvGrpSpPr>
        <xdr:grpSpPr>
          <a:xfrm>
            <a:off x="8690222" y="49799875"/>
            <a:ext cx="9216779" cy="6502401"/>
            <a:chOff x="8690222" y="49799875"/>
            <a:chExt cx="9216779" cy="6502401"/>
          </a:xfrm>
        </xdr:grpSpPr>
        <xdr:graphicFrame macro="">
          <xdr:nvGraphicFramePr>
            <xdr:cNvPr id="15" name="Chart 14"/>
            <xdr:cNvGraphicFramePr>
              <a:graphicFrameLocks/>
            </xdr:cNvGraphicFramePr>
          </xdr:nvGraphicFramePr>
          <xdr:xfrm>
            <a:off x="8727843" y="49799875"/>
            <a:ext cx="9179158" cy="5363911"/>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TextBox 15"/>
            <xdr:cNvSpPr txBox="1"/>
          </xdr:nvSpPr>
          <xdr:spPr>
            <a:xfrm>
              <a:off x="8690222" y="55191948"/>
              <a:ext cx="7591745" cy="1110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"Optimists" figures are the mean of expectations  among the most optimistic quartile of survey panelists, and the "Pessimists" figures are the mean expectations  among the most pessimistic quartile of survey panelists; quartiles are  based on the panelists' expected cumulative  home price change through the five-year forward period</a:t>
              </a:r>
              <a:r>
                <a:rPr lang="en-US" sz="800" baseline="0"/>
                <a:t> inclusive of the calendar year in which  the surveys were conducted.  </a:t>
              </a:r>
              <a:endParaRPr lang="en-US" sz="800"/>
            </a:p>
            <a:p>
              <a:endParaRPr lang="en-US" sz="400"/>
            </a:p>
            <a:p>
              <a:r>
                <a:rPr lang="en-US" sz="800"/>
                <a:t>*The Q1 2010 figures are from the May 2010 edition of the survey, which was conducted during a timeframe when the then latest available benchmark HPI data was a/o the preceding fourth quarter, the same reference data that would have been accessible by the panelists had the survey been conducted in March 2010. </a:t>
              </a:r>
            </a:p>
            <a:p>
              <a:endParaRPr lang="en-US" sz="400"/>
            </a:p>
            <a:p>
              <a:r>
                <a:rPr lang="en-US" sz="800"/>
                <a:t>**The "pre-bubble" average annual growth rate  and panelist expecations  prior to 2013 are based on S&amp;P/Case-Shiller U.S. National HPI (Single-family, NSA).  Panelist expectations  are based on the U.S. Zillow Home Value Index (All Properties) starting in 2013.    </a:t>
              </a:r>
            </a:p>
          </xdr:txBody>
        </xdr:sp>
        <xdr:pic>
          <xdr:nvPicPr>
            <xdr:cNvPr id="17"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12468" y="55252185"/>
              <a:ext cx="1533925" cy="390099"/>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14" name="TextBox 13"/>
          <xdr:cNvSpPr txBox="1"/>
        </xdr:nvSpPr>
        <xdr:spPr>
          <a:xfrm>
            <a:off x="9629776" y="50501550"/>
            <a:ext cx="29337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Source: Zillow Home Price Expectations Survey</a:t>
            </a:r>
          </a:p>
          <a:p>
            <a:endParaRPr lang="en-US" sz="1100"/>
          </a:p>
        </xdr:txBody>
      </xdr:sp>
    </xdr:grpSp>
    <xdr:clientData/>
  </xdr:twoCellAnchor>
  <xdr:twoCellAnchor>
    <xdr:from>
      <xdr:col>11</xdr:col>
      <xdr:colOff>200025</xdr:colOff>
      <xdr:row>191</xdr:row>
      <xdr:rowOff>41273</xdr:rowOff>
    </xdr:from>
    <xdr:to>
      <xdr:col>23</xdr:col>
      <xdr:colOff>381000</xdr:colOff>
      <xdr:row>223</xdr:row>
      <xdr:rowOff>53975</xdr:rowOff>
    </xdr:to>
    <xdr:grpSp>
      <xdr:nvGrpSpPr>
        <xdr:cNvPr id="18" name="Group 17"/>
        <xdr:cNvGrpSpPr/>
      </xdr:nvGrpSpPr>
      <xdr:grpSpPr>
        <a:xfrm>
          <a:off x="11487150" y="36417248"/>
          <a:ext cx="8963025" cy="6146802"/>
          <a:chOff x="8743950" y="36455348"/>
          <a:chExt cx="8963025" cy="6156327"/>
        </a:xfrm>
      </xdr:grpSpPr>
      <xdr:graphicFrame macro="">
        <xdr:nvGraphicFramePr>
          <xdr:cNvPr id="19" name="Chart 18"/>
          <xdr:cNvGraphicFramePr>
            <a:graphicFrameLocks/>
          </xdr:cNvGraphicFramePr>
        </xdr:nvGraphicFramePr>
        <xdr:xfrm>
          <a:off x="8791573" y="36455348"/>
          <a:ext cx="8915402" cy="5658387"/>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20"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44875" y="42221150"/>
            <a:ext cx="1533525" cy="3905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TextBox 20"/>
          <xdr:cNvSpPr txBox="1"/>
        </xdr:nvSpPr>
        <xdr:spPr>
          <a:xfrm>
            <a:off x="8743950" y="42167175"/>
            <a:ext cx="7206653"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 Pre-bubble Trend based on S&amp;P/Case-Shiller U.S. National HPI (SF, NSA).  Quartiles are based on panelists' expected cumulative home price change through Q4 2017</a:t>
            </a:r>
          </a:p>
        </xdr:txBody>
      </xdr:sp>
    </xdr:grpSp>
    <xdr:clientData/>
  </xdr:twoCellAnchor>
  <xdr:twoCellAnchor>
    <xdr:from>
      <xdr:col>16</xdr:col>
      <xdr:colOff>619125</xdr:colOff>
      <xdr:row>203</xdr:row>
      <xdr:rowOff>133343</xdr:rowOff>
    </xdr:from>
    <xdr:to>
      <xdr:col>22</xdr:col>
      <xdr:colOff>666750</xdr:colOff>
      <xdr:row>211</xdr:row>
      <xdr:rowOff>85721</xdr:rowOff>
    </xdr:to>
    <xdr:grpSp>
      <xdr:nvGrpSpPr>
        <xdr:cNvPr id="22" name="Group 21"/>
        <xdr:cNvGrpSpPr/>
      </xdr:nvGrpSpPr>
      <xdr:grpSpPr>
        <a:xfrm>
          <a:off x="15849600" y="38814368"/>
          <a:ext cx="4143375" cy="1476378"/>
          <a:chOff x="12737493" y="39128701"/>
          <a:chExt cx="4298416" cy="1885628"/>
        </a:xfrm>
      </xdr:grpSpPr>
      <xdr:sp macro="" textlink="">
        <xdr:nvSpPr>
          <xdr:cNvPr id="23" name="TextBox 22"/>
          <xdr:cNvSpPr txBox="1"/>
        </xdr:nvSpPr>
        <xdr:spPr>
          <a:xfrm>
            <a:off x="12737493" y="40442305"/>
            <a:ext cx="4288888" cy="572024"/>
          </a:xfrm>
          <a:prstGeom prst="round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noAutofit/>
          </a:bodyPr>
          <a:lstStyle/>
          <a:p>
            <a:pPr algn="ctr"/>
            <a:r>
              <a:rPr lang="en-US" sz="1000" b="1"/>
              <a:t>Cumulative Expected Home Value % Changes, 2013 through 2017</a:t>
            </a:r>
          </a:p>
          <a:p>
            <a:pPr algn="ctr"/>
            <a:r>
              <a:rPr lang="en-US" sz="800" baseline="0"/>
              <a:t>(and implied  index levels at 2017 year-end)</a:t>
            </a:r>
            <a:endParaRPr lang="en-US" sz="800"/>
          </a:p>
        </xdr:txBody>
      </xdr:sp>
      <xdr:cxnSp macro="">
        <xdr:nvCxnSpPr>
          <xdr:cNvPr id="24" name="Straight Connector 23"/>
          <xdr:cNvCxnSpPr/>
        </xdr:nvCxnSpPr>
        <xdr:spPr>
          <a:xfrm flipH="1" flipV="1">
            <a:off x="17007334" y="39128701"/>
            <a:ext cx="28575" cy="1352549"/>
          </a:xfrm>
          <a:prstGeom prst="line">
            <a:avLst/>
          </a:prstGeom>
          <a:ln w="9525">
            <a:tailEnd type="triangle" w="med" len="lg"/>
          </a:ln>
        </xdr:spPr>
        <xdr:style>
          <a:lnRef idx="3">
            <a:schemeClr val="accent6"/>
          </a:lnRef>
          <a:fillRef idx="0">
            <a:schemeClr val="accent6"/>
          </a:fillRef>
          <a:effectRef idx="2">
            <a:schemeClr val="accent6"/>
          </a:effectRef>
          <a:fontRef idx="minor">
            <a:schemeClr val="tx1"/>
          </a:fontRef>
        </xdr:style>
      </xdr:cxnSp>
    </xdr:grpSp>
    <xdr:clientData/>
  </xdr:twoCellAnchor>
  <xdr:twoCellAnchor>
    <xdr:from>
      <xdr:col>11</xdr:col>
      <xdr:colOff>114300</xdr:colOff>
      <xdr:row>299</xdr:row>
      <xdr:rowOff>47624</xdr:rowOff>
    </xdr:from>
    <xdr:to>
      <xdr:col>23</xdr:col>
      <xdr:colOff>533401</xdr:colOff>
      <xdr:row>332</xdr:row>
      <xdr:rowOff>9525</xdr:rowOff>
    </xdr:to>
    <xdr:grpSp>
      <xdr:nvGrpSpPr>
        <xdr:cNvPr id="25" name="Group 24"/>
        <xdr:cNvGrpSpPr/>
      </xdr:nvGrpSpPr>
      <xdr:grpSpPr>
        <a:xfrm>
          <a:off x="11401425" y="56921399"/>
          <a:ext cx="9201151" cy="6219826"/>
          <a:chOff x="8658225" y="56940449"/>
          <a:chExt cx="9201151" cy="6219826"/>
        </a:xfrm>
      </xdr:grpSpPr>
      <xdr:graphicFrame macro="">
        <xdr:nvGraphicFramePr>
          <xdr:cNvPr id="26" name="Chart 1"/>
          <xdr:cNvGraphicFramePr>
            <a:graphicFrameLocks/>
          </xdr:cNvGraphicFramePr>
        </xdr:nvGraphicFramePr>
        <xdr:xfrm>
          <a:off x="8705850" y="56940449"/>
          <a:ext cx="9153526" cy="5705476"/>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27" name="TextBox 26"/>
          <xdr:cNvSpPr txBox="1"/>
        </xdr:nvSpPr>
        <xdr:spPr>
          <a:xfrm>
            <a:off x="8658225" y="62693550"/>
            <a:ext cx="76200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The "Optimists" figures are the mean of expectations  among the most optimistic quartile of survey panelists, and the "Pessimists" figures are the mean expectations  among the most pessimistic quartile of survey panelists; quartiles are  based on the panelists' expected cumulative  home price change through the five-year forward period inclusive of the calendar year in which  the surveys were conducted.  The "pre-bubble" data  are based on S&amp;P/Case-Shiller U.S. National HPI (Single-family, NSA).     </a:t>
            </a:r>
          </a:p>
          <a:p>
            <a:endParaRPr lang="en-US" sz="1100"/>
          </a:p>
        </xdr:txBody>
      </xdr:sp>
      <xdr:pic>
        <xdr:nvPicPr>
          <xdr:cNvPr id="28"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297275" y="62731650"/>
            <a:ext cx="1533925" cy="39009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18</xdr:col>
      <xdr:colOff>438151</xdr:colOff>
      <xdr:row>340</xdr:row>
      <xdr:rowOff>123825</xdr:rowOff>
    </xdr:from>
    <xdr:ext cx="2933700" cy="314325"/>
    <xdr:sp macro="" textlink="">
      <xdr:nvSpPr>
        <xdr:cNvPr id="29" name="TextBox 28"/>
        <xdr:cNvSpPr txBox="1"/>
      </xdr:nvSpPr>
      <xdr:spPr>
        <a:xfrm>
          <a:off x="17154526" y="64779525"/>
          <a:ext cx="29337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a:t>Source: Zillow Home Price Expectations Survey</a:t>
          </a:r>
        </a:p>
        <a:p>
          <a:endParaRPr lang="en-US" sz="1100"/>
        </a:p>
      </xdr:txBody>
    </xdr:sp>
    <xdr:clientData/>
  </xdr:oneCellAnchor>
  <xdr:twoCellAnchor>
    <xdr:from>
      <xdr:col>11</xdr:col>
      <xdr:colOff>228600</xdr:colOff>
      <xdr:row>374</xdr:row>
      <xdr:rowOff>57150</xdr:rowOff>
    </xdr:from>
    <xdr:to>
      <xdr:col>23</xdr:col>
      <xdr:colOff>542924</xdr:colOff>
      <xdr:row>406</xdr:row>
      <xdr:rowOff>74860</xdr:rowOff>
    </xdr:to>
    <xdr:grpSp>
      <xdr:nvGrpSpPr>
        <xdr:cNvPr id="30" name="Group 29"/>
        <xdr:cNvGrpSpPr/>
      </xdr:nvGrpSpPr>
      <xdr:grpSpPr>
        <a:xfrm>
          <a:off x="11515725" y="71199375"/>
          <a:ext cx="9096374" cy="6132760"/>
          <a:chOff x="8772525" y="71027925"/>
          <a:chExt cx="9096374" cy="6132760"/>
        </a:xfrm>
      </xdr:grpSpPr>
      <xdr:graphicFrame macro="">
        <xdr:nvGraphicFramePr>
          <xdr:cNvPr id="31" name="Chart 1"/>
          <xdr:cNvGraphicFramePr>
            <a:graphicFrameLocks/>
          </xdr:cNvGraphicFramePr>
        </xdr:nvGraphicFramePr>
        <xdr:xfrm>
          <a:off x="8829674" y="71027925"/>
          <a:ext cx="9039225" cy="5495925"/>
        </xdr:xfrm>
        <a:graphic>
          <a:graphicData uri="http://schemas.openxmlformats.org/drawingml/2006/chart">
            <c:chart xmlns:c="http://schemas.openxmlformats.org/drawingml/2006/chart" xmlns:r="http://schemas.openxmlformats.org/officeDocument/2006/relationships" r:id="rId7"/>
          </a:graphicData>
        </a:graphic>
      </xdr:graphicFrame>
      <xdr:pic>
        <xdr:nvPicPr>
          <xdr:cNvPr id="32"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25850" y="76609575"/>
            <a:ext cx="1533925" cy="39009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3" name="TextBox 32"/>
          <xdr:cNvSpPr txBox="1"/>
        </xdr:nvSpPr>
        <xdr:spPr>
          <a:xfrm>
            <a:off x="8772525" y="76504800"/>
            <a:ext cx="7477125"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Since panelist expectations data is limited to a five-year horizon at the time each survey is conducted, the amount of data available to display for certain years within this chart is dependent on survey vintage (e.g., in Q1 2010, panelists provided expectations for each year for the five-year horizon ending Q4 2014).  </a:t>
            </a:r>
          </a:p>
          <a:p>
            <a:pPr marL="0" marR="0" indent="0" defTabSz="914400" eaLnBrk="1" fontAlgn="auto" latinLnBrk="0" hangingPunct="1">
              <a:lnSpc>
                <a:spcPct val="100000"/>
              </a:lnSpc>
              <a:spcBef>
                <a:spcPts val="0"/>
              </a:spcBef>
              <a:spcAft>
                <a:spcPts val="0"/>
              </a:spcAft>
              <a:buClrTx/>
              <a:buSzTx/>
              <a:buFontTx/>
              <a:buNone/>
              <a:tabLst/>
              <a:defRPr/>
            </a:pPr>
            <a:endParaRPr lang="en-US" sz="4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800">
                <a:solidFill>
                  <a:schemeClr val="tx1"/>
                </a:solidFill>
                <a:effectLst/>
                <a:latin typeface="+mn-lt"/>
                <a:ea typeface="+mn-ea"/>
                <a:cs typeface="+mn-cs"/>
              </a:rPr>
              <a:t>The "pre-bubble" average annual growth rate (3.6%) and panelist expecations  prior to the Q1 2013 edition of the survey were based on S&amp;P/Case-Shiller U.S. National HPI (Single-family, NSA).  Panelist expectations are based on the U.S. Zillow Home Value Index (All Properties) starting with the Q1 2013 edition of the survey.    </a:t>
            </a:r>
            <a:endParaRPr lang="en-US" sz="800"/>
          </a:p>
        </xdr:txBody>
      </xdr:sp>
    </xdr:grpSp>
    <xdr:clientData/>
  </xdr:twoCellAnchor>
  <xdr:twoCellAnchor>
    <xdr:from>
      <xdr:col>11</xdr:col>
      <xdr:colOff>142876</xdr:colOff>
      <xdr:row>336</xdr:row>
      <xdr:rowOff>71436</xdr:rowOff>
    </xdr:from>
    <xdr:to>
      <xdr:col>23</xdr:col>
      <xdr:colOff>514750</xdr:colOff>
      <xdr:row>369</xdr:row>
      <xdr:rowOff>142876</xdr:rowOff>
    </xdr:to>
    <xdr:grpSp>
      <xdr:nvGrpSpPr>
        <xdr:cNvPr id="34" name="Group 33"/>
        <xdr:cNvGrpSpPr/>
      </xdr:nvGrpSpPr>
      <xdr:grpSpPr>
        <a:xfrm>
          <a:off x="11430001" y="63965136"/>
          <a:ext cx="9153924" cy="6357940"/>
          <a:chOff x="10563226" y="63965136"/>
          <a:chExt cx="9153924" cy="6167440"/>
        </a:xfrm>
      </xdr:grpSpPr>
      <xdr:grpSp>
        <xdr:nvGrpSpPr>
          <xdr:cNvPr id="35" name="Group 34"/>
          <xdr:cNvGrpSpPr/>
        </xdr:nvGrpSpPr>
        <xdr:grpSpPr>
          <a:xfrm>
            <a:off x="10563226" y="63965136"/>
            <a:ext cx="9153924" cy="6167440"/>
            <a:chOff x="8686801" y="63984186"/>
            <a:chExt cx="9153924" cy="6167440"/>
          </a:xfrm>
        </xdr:grpSpPr>
        <xdr:graphicFrame macro="">
          <xdr:nvGraphicFramePr>
            <xdr:cNvPr id="37" name="Chart 36"/>
            <xdr:cNvGraphicFramePr/>
          </xdr:nvGraphicFramePr>
          <xdr:xfrm>
            <a:off x="8772525" y="63984186"/>
            <a:ext cx="9048750" cy="5567364"/>
          </xdr:xfrm>
          <a:graphic>
            <a:graphicData uri="http://schemas.openxmlformats.org/drawingml/2006/chart">
              <c:chart xmlns:c="http://schemas.openxmlformats.org/drawingml/2006/chart" xmlns:r="http://schemas.openxmlformats.org/officeDocument/2006/relationships" r:id="rId8"/>
            </a:graphicData>
          </a:graphic>
        </xdr:graphicFrame>
        <xdr:sp macro="" textlink="">
          <xdr:nvSpPr>
            <xdr:cNvPr id="38" name="TextBox 37"/>
            <xdr:cNvSpPr txBox="1"/>
          </xdr:nvSpPr>
          <xdr:spPr>
            <a:xfrm>
              <a:off x="8686801" y="69551550"/>
              <a:ext cx="7648574" cy="600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800"/>
                <a:t>Since panelist expectations data is limited to a five-year horizon at the time each survey is conducted, the amount of data available to display for certain years within this chart is dependent on survey vintage (e.g., in Q1 2010, panelists provided expectations for each year for the five-year horizon ending Q4 2014). P</a:t>
              </a:r>
              <a:r>
                <a:rPr lang="en-US" sz="800">
                  <a:solidFill>
                    <a:schemeClr val="tx1"/>
                  </a:solidFill>
                  <a:effectLst/>
                  <a:latin typeface="+mn-lt"/>
                  <a:ea typeface="+mn-ea"/>
                  <a:cs typeface="+mn-cs"/>
                </a:rPr>
                <a:t>anelist expecations  prior to the Q1 2013 edition of the survey were based on S&amp;P/Case-Shiller U.S. National HPI (Single-family, NSA).  Panelist expectations are based on the U.S. Zillow Home Value Index (All Properties) starting with the Q1 2013 edition of the survey.    </a:t>
              </a:r>
              <a:endParaRPr lang="en-US" sz="800">
                <a:effectLst/>
              </a:endParaRPr>
            </a:p>
            <a:p>
              <a:endParaRPr lang="en-US" sz="800"/>
            </a:p>
          </xdr:txBody>
        </xdr:sp>
        <xdr:pic>
          <xdr:nvPicPr>
            <xdr:cNvPr id="39" name="Picture 5" descr="pulsenomics_powered_logo_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06800" y="69637275"/>
              <a:ext cx="1533925" cy="390099"/>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6" name="TextBox 35"/>
          <xdr:cNvSpPr txBox="1"/>
        </xdr:nvSpPr>
        <xdr:spPr>
          <a:xfrm>
            <a:off x="16373475" y="64770000"/>
            <a:ext cx="274511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50" b="1"/>
              <a:t>Source:</a:t>
            </a:r>
            <a:r>
              <a:rPr lang="en-US" sz="1050"/>
              <a:t> Zillow Home Price Expectations Survey</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0.24708</cdr:x>
      <cdr:y>0.12962</cdr:y>
    </cdr:from>
    <cdr:to>
      <cdr:x>0.24708</cdr:x>
      <cdr:y>0.90215</cdr:y>
    </cdr:to>
    <cdr:sp macro="" textlink="">
      <cdr:nvSpPr>
        <cdr:cNvPr id="211969" name="Line 1"/>
        <cdr:cNvSpPr>
          <a:spLocks xmlns:a="http://schemas.openxmlformats.org/drawingml/2006/main" noChangeShapeType="1"/>
        </cdr:cNvSpPr>
      </cdr:nvSpPr>
      <cdr:spPr bwMode="auto">
        <a:xfrm xmlns:a="http://schemas.openxmlformats.org/drawingml/2006/main" flipV="1">
          <a:off x="2351049" y="871662"/>
          <a:ext cx="0" cy="519499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0.36331</cdr:x>
      <cdr:y>0.12998</cdr:y>
    </cdr:from>
    <cdr:to>
      <cdr:x>0.36331</cdr:x>
      <cdr:y>0.90251</cdr:y>
    </cdr:to>
    <cdr:sp macro="" textlink="">
      <cdr:nvSpPr>
        <cdr:cNvPr id="211970" name="Line 2"/>
        <cdr:cNvSpPr>
          <a:spLocks xmlns:a="http://schemas.openxmlformats.org/drawingml/2006/main" noChangeShapeType="1"/>
        </cdr:cNvSpPr>
      </cdr:nvSpPr>
      <cdr:spPr bwMode="auto">
        <a:xfrm xmlns:a="http://schemas.openxmlformats.org/drawingml/2006/main" flipV="1">
          <a:off x="3457060" y="874042"/>
          <a:ext cx="0" cy="519499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0.60004</cdr:x>
      <cdr:y>0.13242</cdr:y>
    </cdr:from>
    <cdr:to>
      <cdr:x>0.60004</cdr:x>
      <cdr:y>0.90495</cdr:y>
    </cdr:to>
    <cdr:sp macro="" textlink="">
      <cdr:nvSpPr>
        <cdr:cNvPr id="211971" name="Line 3"/>
        <cdr:cNvSpPr>
          <a:spLocks xmlns:a="http://schemas.openxmlformats.org/drawingml/2006/main" noChangeShapeType="1"/>
        </cdr:cNvSpPr>
      </cdr:nvSpPr>
      <cdr:spPr bwMode="auto">
        <a:xfrm xmlns:a="http://schemas.openxmlformats.org/drawingml/2006/main" flipV="1">
          <a:off x="5709636" y="890491"/>
          <a:ext cx="0" cy="5194994"/>
        </a:xfrm>
        <a:prstGeom xmlns:a="http://schemas.openxmlformats.org/drawingml/2006/main" prst="line">
          <a:avLst/>
        </a:prstGeom>
        <a:noFill xmlns:a="http://schemas.openxmlformats.org/drawingml/2006/main"/>
        <a:ln xmlns:a="http://schemas.openxmlformats.org/drawingml/2006/main" w="381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0.36361</cdr:x>
      <cdr:y>0.87819</cdr:y>
    </cdr:from>
    <cdr:to>
      <cdr:x>0.48499</cdr:x>
      <cdr:y>0.95326</cdr:y>
    </cdr:to>
    <cdr:sp macro="" textlink="">
      <cdr:nvSpPr>
        <cdr:cNvPr id="211972" name="Text Box 4"/>
        <cdr:cNvSpPr txBox="1">
          <a:spLocks xmlns:a="http://schemas.openxmlformats.org/drawingml/2006/main" noChangeArrowheads="1"/>
        </cdr:cNvSpPr>
      </cdr:nvSpPr>
      <cdr:spPr bwMode="auto">
        <a:xfrm xmlns:a="http://schemas.openxmlformats.org/drawingml/2006/main">
          <a:off x="3459956" y="5905500"/>
          <a:ext cx="1154908" cy="504825"/>
        </a:xfrm>
        <a:prstGeom xmlns:a="http://schemas.openxmlformats.org/drawingml/2006/main" prst="rect">
          <a:avLst/>
        </a:prstGeom>
        <a:solidFill xmlns:a="http://schemas.openxmlformats.org/drawingml/2006/main">
          <a:schemeClr val="bg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wrap="none" lIns="27432" tIns="22860" rIns="27432" bIns="22860" anchor="ctr" upright="1">
          <a:noAutofit/>
        </a:bodyPr>
        <a:lstStyle xmlns:a="http://schemas.openxmlformats.org/drawingml/2006/main"/>
        <a:p xmlns:a="http://schemas.openxmlformats.org/drawingml/2006/main">
          <a:pPr algn="ctr" rtl="0">
            <a:defRPr sz="1000"/>
          </a:pPr>
          <a:r>
            <a:rPr lang="en-US" sz="900" b="1" i="0" u="none" strike="noStrike" baseline="0">
              <a:solidFill>
                <a:srgbClr val="800000"/>
              </a:solidFill>
              <a:latin typeface="+mn-lt"/>
              <a:ea typeface="Verdana"/>
              <a:cs typeface="Verdana"/>
            </a:rPr>
            <a:t>Bust</a:t>
          </a:r>
          <a:endParaRPr lang="en-US" sz="900" b="1" i="0" u="none" strike="noStrike" baseline="0">
            <a:solidFill>
              <a:srgbClr val="000000"/>
            </a:solidFill>
            <a:latin typeface="+mn-lt"/>
            <a:ea typeface="Verdana"/>
            <a:cs typeface="Verdana"/>
          </a:endParaRPr>
        </a:p>
        <a:p xmlns:a="http://schemas.openxmlformats.org/drawingml/2006/main">
          <a:pPr algn="ctr" rtl="0">
            <a:defRPr sz="1000"/>
          </a:pPr>
          <a:r>
            <a:rPr lang="en-US" sz="800" b="0" i="0" u="none" strike="noStrike" baseline="0">
              <a:solidFill>
                <a:srgbClr val="000000"/>
              </a:solidFill>
              <a:latin typeface="+mn-lt"/>
              <a:ea typeface="Verdana"/>
              <a:cs typeface="Verdana"/>
            </a:rPr>
            <a:t>Jun 2007 - Oct 2011</a:t>
          </a:r>
        </a:p>
        <a:p xmlns:a="http://schemas.openxmlformats.org/drawingml/2006/main">
          <a:pPr algn="ctr" rtl="0">
            <a:defRPr sz="1000"/>
          </a:pPr>
          <a:r>
            <a:rPr lang="en-US" sz="800" b="0" i="0" u="none" strike="noStrike" baseline="0">
              <a:solidFill>
                <a:srgbClr val="000000"/>
              </a:solidFill>
              <a:latin typeface="+mn-lt"/>
              <a:ea typeface="Verdana"/>
              <a:cs typeface="Verdana"/>
            </a:rPr>
            <a:t>(4 yrs, 5 mos)</a:t>
          </a:r>
          <a:endParaRPr lang="en-US" sz="800">
            <a:latin typeface="+mn-lt"/>
          </a:endParaRPr>
        </a:p>
      </cdr:txBody>
    </cdr:sp>
  </cdr:relSizeAnchor>
  <cdr:relSizeAnchor xmlns:cdr="http://schemas.openxmlformats.org/drawingml/2006/chartDrawing">
    <cdr:from>
      <cdr:x>0.247</cdr:x>
      <cdr:y>0.87819</cdr:y>
    </cdr:from>
    <cdr:to>
      <cdr:x>0.36336</cdr:x>
      <cdr:y>0.95326</cdr:y>
    </cdr:to>
    <cdr:sp macro="" textlink="">
      <cdr:nvSpPr>
        <cdr:cNvPr id="211973" name="Text Box 5"/>
        <cdr:cNvSpPr txBox="1">
          <a:spLocks xmlns:a="http://schemas.openxmlformats.org/drawingml/2006/main" noChangeArrowheads="1"/>
        </cdr:cNvSpPr>
      </cdr:nvSpPr>
      <cdr:spPr bwMode="auto">
        <a:xfrm xmlns:a="http://schemas.openxmlformats.org/drawingml/2006/main">
          <a:off x="2350294" y="5905500"/>
          <a:ext cx="1107281" cy="504825"/>
        </a:xfrm>
        <a:prstGeom xmlns:a="http://schemas.openxmlformats.org/drawingml/2006/main" prst="rect">
          <a:avLst/>
        </a:prstGeom>
        <a:solidFill xmlns:a="http://schemas.openxmlformats.org/drawingml/2006/main">
          <a:schemeClr val="bg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wrap="none" lIns="27432" tIns="22860" rIns="27432" bIns="22860" anchor="ctr" upright="1">
          <a:noAutofit/>
        </a:bodyPr>
        <a:lstStyle xmlns:a="http://schemas.openxmlformats.org/drawingml/2006/main"/>
        <a:p xmlns:a="http://schemas.openxmlformats.org/drawingml/2006/main">
          <a:pPr algn="ctr" rtl="0">
            <a:defRPr sz="1000"/>
          </a:pPr>
          <a:r>
            <a:rPr lang="en-US" sz="900" b="1" i="0" u="none" strike="noStrike" baseline="0">
              <a:solidFill>
                <a:srgbClr val="008000"/>
              </a:solidFill>
              <a:latin typeface="Calibri" pitchFamily="34" charset="0"/>
              <a:ea typeface="Verdana"/>
              <a:cs typeface="Verdana"/>
            </a:rPr>
            <a:t>Bubble</a:t>
          </a:r>
          <a:endParaRPr lang="en-US" sz="900" b="1" i="0" u="none" strike="noStrike" baseline="0">
            <a:solidFill>
              <a:srgbClr val="000000"/>
            </a:solidFill>
            <a:latin typeface="Calibri" pitchFamily="34" charset="0"/>
            <a:ea typeface="Verdana"/>
            <a:cs typeface="Verdana"/>
          </a:endParaRPr>
        </a:p>
        <a:p xmlns:a="http://schemas.openxmlformats.org/drawingml/2006/main">
          <a:pPr algn="ctr" rtl="0">
            <a:defRPr sz="1000"/>
          </a:pPr>
          <a:r>
            <a:rPr lang="en-US" sz="800" b="0" i="0" u="none" strike="noStrike" baseline="0">
              <a:solidFill>
                <a:srgbClr val="000000"/>
              </a:solidFill>
              <a:latin typeface="Calibri" pitchFamily="34" charset="0"/>
              <a:ea typeface="Verdana"/>
              <a:cs typeface="Verdana"/>
            </a:rPr>
            <a:t>Jan 2000 - May 2007</a:t>
          </a:r>
        </a:p>
        <a:p xmlns:a="http://schemas.openxmlformats.org/drawingml/2006/main">
          <a:pPr algn="ctr" rtl="0">
            <a:defRPr sz="1000"/>
          </a:pPr>
          <a:r>
            <a:rPr lang="en-US" sz="800" b="0" i="0" u="none" strike="noStrike" baseline="0">
              <a:solidFill>
                <a:srgbClr val="000000"/>
              </a:solidFill>
              <a:latin typeface="Calibri" pitchFamily="34" charset="0"/>
              <a:ea typeface="Verdana"/>
              <a:cs typeface="Verdana"/>
            </a:rPr>
            <a:t>(7 yrs, 5 mos)</a:t>
          </a:r>
          <a:endParaRPr lang="en-US" sz="800">
            <a:latin typeface="Calibri" pitchFamily="34" charset="0"/>
          </a:endParaRPr>
        </a:p>
      </cdr:txBody>
    </cdr:sp>
  </cdr:relSizeAnchor>
  <cdr:relSizeAnchor xmlns:cdr="http://schemas.openxmlformats.org/drawingml/2006/chartDrawing">
    <cdr:from>
      <cdr:x>0.59735</cdr:x>
      <cdr:y>0.88076</cdr:y>
    </cdr:from>
    <cdr:to>
      <cdr:x>0.9512</cdr:x>
      <cdr:y>0.95326</cdr:y>
    </cdr:to>
    <cdr:sp macro="" textlink="">
      <cdr:nvSpPr>
        <cdr:cNvPr id="211974" name="Text Box 6"/>
        <cdr:cNvSpPr txBox="1">
          <a:spLocks xmlns:a="http://schemas.openxmlformats.org/drawingml/2006/main" noChangeArrowheads="1"/>
        </cdr:cNvSpPr>
      </cdr:nvSpPr>
      <cdr:spPr bwMode="auto">
        <a:xfrm xmlns:a="http://schemas.openxmlformats.org/drawingml/2006/main">
          <a:off x="5684044" y="5922804"/>
          <a:ext cx="3367087" cy="4875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en-US" sz="1000" b="1" i="0" u="none" strike="noStrike" baseline="0">
              <a:solidFill>
                <a:srgbClr val="FFFFFF"/>
              </a:solidFill>
              <a:latin typeface="Calibri" pitchFamily="34" charset="0"/>
              <a:ea typeface="Verdana"/>
              <a:cs typeface="Verdana"/>
            </a:rPr>
            <a:t>Expectations**</a:t>
          </a:r>
        </a:p>
        <a:p xmlns:a="http://schemas.openxmlformats.org/drawingml/2006/main">
          <a:pPr algn="ctr" rtl="0">
            <a:defRPr sz="1000"/>
          </a:pPr>
          <a:r>
            <a:rPr lang="en-US" sz="900" b="0" i="0" u="none" strike="noStrike" baseline="0">
              <a:solidFill>
                <a:srgbClr val="FFFFFF"/>
              </a:solidFill>
              <a:latin typeface="Calibri" pitchFamily="34" charset="0"/>
              <a:ea typeface="Verdana"/>
              <a:cs typeface="Verdana"/>
            </a:rPr>
            <a:t>2013 - 2017</a:t>
          </a:r>
          <a:endParaRPr lang="en-US" sz="900" b="1" i="0" u="none" strike="noStrike" baseline="0">
            <a:solidFill>
              <a:srgbClr val="FFFFFF"/>
            </a:solidFill>
            <a:latin typeface="Calibri" pitchFamily="34" charset="0"/>
            <a:ea typeface="Verdana"/>
            <a:cs typeface="Verdana"/>
          </a:endParaRPr>
        </a:p>
        <a:p xmlns:a="http://schemas.openxmlformats.org/drawingml/2006/main">
          <a:pPr algn="ctr" rtl="0">
            <a:defRPr sz="1000"/>
          </a:pPr>
          <a:r>
            <a:rPr lang="en-US" sz="900" b="0" i="0" u="none" strike="noStrike" baseline="0">
              <a:solidFill>
                <a:srgbClr val="FFFFFF"/>
              </a:solidFill>
              <a:latin typeface="Calibri" pitchFamily="34" charset="0"/>
              <a:ea typeface="Verdana"/>
              <a:cs typeface="Verdana"/>
            </a:rPr>
            <a:t>(5 Years)</a:t>
          </a:r>
          <a:endParaRPr lang="en-US" sz="900">
            <a:latin typeface="Calibri" pitchFamily="34" charset="0"/>
          </a:endParaRPr>
        </a:p>
      </cdr:txBody>
    </cdr:sp>
  </cdr:relSizeAnchor>
  <cdr:relSizeAnchor xmlns:cdr="http://schemas.openxmlformats.org/drawingml/2006/chartDrawing">
    <cdr:from>
      <cdr:x>0.12813</cdr:x>
      <cdr:y>0.87796</cdr:y>
    </cdr:from>
    <cdr:to>
      <cdr:x>0.247</cdr:x>
      <cdr:y>0.95326</cdr:y>
    </cdr:to>
    <cdr:sp macro="" textlink="">
      <cdr:nvSpPr>
        <cdr:cNvPr id="211975" name="Text Box 7"/>
        <cdr:cNvSpPr txBox="1">
          <a:spLocks xmlns:a="http://schemas.openxmlformats.org/drawingml/2006/main" noChangeArrowheads="1"/>
        </cdr:cNvSpPr>
      </cdr:nvSpPr>
      <cdr:spPr bwMode="auto">
        <a:xfrm xmlns:a="http://schemas.openxmlformats.org/drawingml/2006/main">
          <a:off x="1219200" y="5903976"/>
          <a:ext cx="1131094" cy="506350"/>
        </a:xfrm>
        <a:prstGeom xmlns:a="http://schemas.openxmlformats.org/drawingml/2006/main" prst="rect">
          <a:avLst/>
        </a:prstGeom>
        <a:solidFill xmlns:a="http://schemas.openxmlformats.org/drawingml/2006/main">
          <a:schemeClr val="bg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sz="900" b="1" i="0" u="none" strike="noStrike" baseline="0">
              <a:solidFill>
                <a:srgbClr val="000000"/>
              </a:solidFill>
              <a:latin typeface="+mn-lt"/>
              <a:ea typeface="Verdana"/>
              <a:cs typeface="Verdana"/>
            </a:rPr>
            <a:t>Pre-Bubble*</a:t>
          </a:r>
        </a:p>
        <a:p xmlns:a="http://schemas.openxmlformats.org/drawingml/2006/main">
          <a:pPr algn="ctr" rtl="0">
            <a:defRPr sz="1000"/>
          </a:pPr>
          <a:r>
            <a:rPr lang="en-US" sz="800" b="0" i="0" u="none" strike="noStrike" baseline="0">
              <a:solidFill>
                <a:srgbClr val="000000"/>
              </a:solidFill>
              <a:latin typeface="+mn-lt"/>
              <a:ea typeface="Verdana"/>
              <a:cs typeface="Verdana"/>
            </a:rPr>
            <a:t>1987 - 1999</a:t>
          </a:r>
        </a:p>
        <a:p xmlns:a="http://schemas.openxmlformats.org/drawingml/2006/main">
          <a:pPr algn="ctr" rtl="0">
            <a:defRPr sz="1000"/>
          </a:pPr>
          <a:r>
            <a:rPr lang="en-US" sz="800" b="0" i="0" u="none" strike="noStrike" baseline="0">
              <a:solidFill>
                <a:srgbClr val="000000"/>
              </a:solidFill>
              <a:latin typeface="+mn-lt"/>
              <a:ea typeface="Verdana"/>
              <a:cs typeface="Verdana"/>
            </a:rPr>
            <a:t>(13 Years)</a:t>
          </a:r>
          <a:endParaRPr lang="en-US" sz="800">
            <a:latin typeface="+mn-lt"/>
          </a:endParaRPr>
        </a:p>
      </cdr:txBody>
    </cdr:sp>
  </cdr:relSizeAnchor>
  <cdr:relSizeAnchor xmlns:cdr="http://schemas.openxmlformats.org/drawingml/2006/chartDrawing">
    <cdr:from>
      <cdr:x>0.48073</cdr:x>
      <cdr:y>0.87819</cdr:y>
    </cdr:from>
    <cdr:to>
      <cdr:x>0.5991</cdr:x>
      <cdr:y>0.95326</cdr:y>
    </cdr:to>
    <cdr:sp macro="" textlink="">
      <cdr:nvSpPr>
        <cdr:cNvPr id="10" name="Text Box 4"/>
        <cdr:cNvSpPr txBox="1">
          <a:spLocks xmlns:a="http://schemas.openxmlformats.org/drawingml/2006/main" noChangeArrowheads="1"/>
        </cdr:cNvSpPr>
      </cdr:nvSpPr>
      <cdr:spPr bwMode="auto">
        <a:xfrm xmlns:a="http://schemas.openxmlformats.org/drawingml/2006/main">
          <a:off x="4574381" y="5905500"/>
          <a:ext cx="1126333" cy="504825"/>
        </a:xfrm>
        <a:prstGeom xmlns:a="http://schemas.openxmlformats.org/drawingml/2006/main" prst="rect">
          <a:avLst/>
        </a:prstGeom>
        <a:solidFill xmlns:a="http://schemas.openxmlformats.org/drawingml/2006/main">
          <a:schemeClr val="bg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wrap="none" lIns="27432" tIns="22860" rIns="27432"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900" b="1" i="0" u="none" strike="noStrike" baseline="0">
              <a:solidFill>
                <a:srgbClr val="0070C0"/>
              </a:solidFill>
              <a:latin typeface="+mn-lt"/>
              <a:ea typeface="Verdana"/>
              <a:cs typeface="Verdana"/>
            </a:rPr>
            <a:t>Recovery to Date</a:t>
          </a:r>
        </a:p>
        <a:p xmlns:a="http://schemas.openxmlformats.org/drawingml/2006/main">
          <a:pPr algn="ctr" rtl="0">
            <a:defRPr sz="1000"/>
          </a:pPr>
          <a:r>
            <a:rPr lang="en-US" sz="800" b="0" i="0" u="none" strike="noStrike" baseline="0">
              <a:solidFill>
                <a:srgbClr val="000000"/>
              </a:solidFill>
              <a:latin typeface="+mn-lt"/>
              <a:ea typeface="Verdana"/>
              <a:cs typeface="Verdana"/>
            </a:rPr>
            <a:t>Nov 2011 - Jun 2013</a:t>
          </a:r>
        </a:p>
        <a:p xmlns:a="http://schemas.openxmlformats.org/drawingml/2006/main">
          <a:pPr algn="ctr" rtl="0">
            <a:defRPr sz="1000"/>
          </a:pPr>
          <a:r>
            <a:rPr lang="en-US" sz="800" b="0" i="0" u="none" strike="noStrike" baseline="0">
              <a:solidFill>
                <a:srgbClr val="000000"/>
              </a:solidFill>
              <a:latin typeface="+mn-lt"/>
              <a:ea typeface="Verdana"/>
              <a:cs typeface="Verdana"/>
            </a:rPr>
            <a:t>(20 mos)</a:t>
          </a:r>
          <a:endParaRPr lang="en-US" sz="800">
            <a:latin typeface="+mn-lt"/>
          </a:endParaRPr>
        </a:p>
      </cdr:txBody>
    </cdr:sp>
  </cdr:relSizeAnchor>
  <cdr:relSizeAnchor xmlns:cdr="http://schemas.openxmlformats.org/drawingml/2006/chartDrawing">
    <cdr:from>
      <cdr:x>0.48076</cdr:x>
      <cdr:y>0.13009</cdr:y>
    </cdr:from>
    <cdr:to>
      <cdr:x>0.48076</cdr:x>
      <cdr:y>0.90262</cdr:y>
    </cdr:to>
    <cdr:sp macro="" textlink="">
      <cdr:nvSpPr>
        <cdr:cNvPr id="11" name="Line 2"/>
        <cdr:cNvSpPr>
          <a:spLocks xmlns:a="http://schemas.openxmlformats.org/drawingml/2006/main" noChangeShapeType="1"/>
        </cdr:cNvSpPr>
      </cdr:nvSpPr>
      <cdr:spPr bwMode="auto">
        <a:xfrm xmlns:a="http://schemas.openxmlformats.org/drawingml/2006/main" flipV="1">
          <a:off x="4574660" y="874836"/>
          <a:ext cx="0" cy="519499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0.6011</cdr:x>
      <cdr:y>0.82542</cdr:y>
    </cdr:from>
    <cdr:to>
      <cdr:x>0.71597</cdr:x>
      <cdr:y>0.87996</cdr:y>
    </cdr:to>
    <cdr:sp macro="" textlink="">
      <cdr:nvSpPr>
        <cdr:cNvPr id="2" name="TextBox 1"/>
        <cdr:cNvSpPr txBox="1"/>
      </cdr:nvSpPr>
      <cdr:spPr>
        <a:xfrm xmlns:a="http://schemas.openxmlformats.org/drawingml/2006/main">
          <a:off x="5719763" y="5550693"/>
          <a:ext cx="1092993" cy="366713"/>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vertOverflow="clip" wrap="none" rtlCol="0" anchor="ctr"/>
        <a:lstStyle xmlns:a="http://schemas.openxmlformats.org/drawingml/2006/main"/>
        <a:p xmlns:a="http://schemas.openxmlformats.org/drawingml/2006/main">
          <a:pPr algn="ctr"/>
          <a:r>
            <a:rPr lang="en-US" sz="900" b="1"/>
            <a:t>All</a:t>
          </a:r>
        </a:p>
      </cdr:txBody>
    </cdr:sp>
  </cdr:relSizeAnchor>
  <cdr:relSizeAnchor xmlns:cdr="http://schemas.openxmlformats.org/drawingml/2006/chartDrawing">
    <cdr:from>
      <cdr:x>0.71583</cdr:x>
      <cdr:y>0.13127</cdr:y>
    </cdr:from>
    <cdr:to>
      <cdr:x>0.71583</cdr:x>
      <cdr:y>0.9038</cdr:y>
    </cdr:to>
    <cdr:sp macro="" textlink="">
      <cdr:nvSpPr>
        <cdr:cNvPr id="13" name="Line 2"/>
        <cdr:cNvSpPr>
          <a:spLocks xmlns:a="http://schemas.openxmlformats.org/drawingml/2006/main" noChangeShapeType="1"/>
        </cdr:cNvSpPr>
      </cdr:nvSpPr>
      <cdr:spPr bwMode="auto">
        <a:xfrm xmlns:a="http://schemas.openxmlformats.org/drawingml/2006/main" flipV="1">
          <a:off x="6811448" y="882774"/>
          <a:ext cx="0" cy="519499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0.83228</cdr:x>
      <cdr:y>0.12962</cdr:y>
    </cdr:from>
    <cdr:to>
      <cdr:x>0.83228</cdr:x>
      <cdr:y>0.90215</cdr:y>
    </cdr:to>
    <cdr:sp macro="" textlink="">
      <cdr:nvSpPr>
        <cdr:cNvPr id="14" name="Line 2"/>
        <cdr:cNvSpPr>
          <a:spLocks xmlns:a="http://schemas.openxmlformats.org/drawingml/2006/main" noChangeShapeType="1"/>
        </cdr:cNvSpPr>
      </cdr:nvSpPr>
      <cdr:spPr bwMode="auto">
        <a:xfrm xmlns:a="http://schemas.openxmlformats.org/drawingml/2006/main" flipV="1">
          <a:off x="7919523" y="871662"/>
          <a:ext cx="0" cy="519499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0.71572</cdr:x>
      <cdr:y>0.82531</cdr:y>
    </cdr:from>
    <cdr:to>
      <cdr:x>0.83208</cdr:x>
      <cdr:y>0.88008</cdr:y>
    </cdr:to>
    <cdr:sp macro="" textlink="">
      <cdr:nvSpPr>
        <cdr:cNvPr id="15" name="TextBox 1"/>
        <cdr:cNvSpPr txBox="1"/>
      </cdr:nvSpPr>
      <cdr:spPr>
        <a:xfrm xmlns:a="http://schemas.openxmlformats.org/drawingml/2006/main">
          <a:off x="6810375" y="5549901"/>
          <a:ext cx="1107281" cy="368300"/>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a:t>Optimists</a:t>
          </a:r>
        </a:p>
      </cdr:txBody>
    </cdr:sp>
  </cdr:relSizeAnchor>
  <cdr:relSizeAnchor xmlns:cdr="http://schemas.openxmlformats.org/drawingml/2006/chartDrawing">
    <cdr:from>
      <cdr:x>0.83208</cdr:x>
      <cdr:y>0.82542</cdr:y>
    </cdr:from>
    <cdr:to>
      <cdr:x>0.9512</cdr:x>
      <cdr:y>0.88008</cdr:y>
    </cdr:to>
    <cdr:sp macro="" textlink="">
      <cdr:nvSpPr>
        <cdr:cNvPr id="16" name="TextBox 1"/>
        <cdr:cNvSpPr txBox="1"/>
      </cdr:nvSpPr>
      <cdr:spPr>
        <a:xfrm xmlns:a="http://schemas.openxmlformats.org/drawingml/2006/main">
          <a:off x="7917657" y="5550694"/>
          <a:ext cx="1133474" cy="367506"/>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b="1"/>
            <a:t>Pessimists</a:t>
          </a:r>
        </a:p>
      </cdr:txBody>
    </cdr:sp>
  </cdr:relSizeAnchor>
  <cdr:relSizeAnchor xmlns:cdr="http://schemas.openxmlformats.org/drawingml/2006/chartDrawing">
    <cdr:from>
      <cdr:x>0.61412</cdr:x>
      <cdr:y>0.17168</cdr:y>
    </cdr:from>
    <cdr:to>
      <cdr:x>0.94194</cdr:x>
      <cdr:y>0.24263</cdr:y>
    </cdr:to>
    <cdr:sp macro="" textlink="">
      <cdr:nvSpPr>
        <cdr:cNvPr id="211976" name="Text Box 8"/>
        <cdr:cNvSpPr txBox="1">
          <a:spLocks xmlns:a="http://schemas.openxmlformats.org/drawingml/2006/main" noChangeArrowheads="1"/>
        </cdr:cNvSpPr>
      </cdr:nvSpPr>
      <cdr:spPr bwMode="auto">
        <a:xfrm xmlns:a="http://schemas.openxmlformats.org/drawingml/2006/main">
          <a:off x="5578475" y="961510"/>
          <a:ext cx="2977803" cy="39738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vertOverflow="clip" wrap="square" lIns="36576" tIns="18288" rIns="0" bIns="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mn-lt"/>
              <a:ea typeface="Verdana"/>
              <a:cs typeface="Verdana"/>
            </a:rPr>
            <a:t>Source: </a:t>
          </a:r>
        </a:p>
        <a:p xmlns:a="http://schemas.openxmlformats.org/drawingml/2006/main">
          <a:pPr algn="ctr" rtl="0">
            <a:defRPr sz="1000"/>
          </a:pPr>
          <a:r>
            <a:rPr lang="en-US" sz="1000" b="0" i="0" u="none" strike="noStrike" baseline="0">
              <a:solidFill>
                <a:srgbClr val="000000"/>
              </a:solidFill>
              <a:latin typeface="+mn-lt"/>
              <a:ea typeface="Verdana"/>
              <a:cs typeface="Verdana"/>
            </a:rPr>
            <a:t>Q3 2013 Zillow Home Price Expectations Survey</a:t>
          </a:r>
          <a:endParaRPr lang="en-US" sz="1050">
            <a:latin typeface="+mn-l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0.11722</cdr:x>
      <cdr:y>0.16616</cdr:y>
    </cdr:from>
    <cdr:to>
      <cdr:x>0.46154</cdr:x>
      <cdr:y>0.21042</cdr:y>
    </cdr:to>
    <cdr:sp macro="" textlink="">
      <cdr:nvSpPr>
        <cdr:cNvPr id="3" name="Text Box 8"/>
        <cdr:cNvSpPr txBox="1">
          <a:spLocks xmlns:a="http://schemas.openxmlformats.org/drawingml/2006/main" noChangeArrowheads="1"/>
        </cdr:cNvSpPr>
      </cdr:nvSpPr>
      <cdr:spPr bwMode="auto">
        <a:xfrm xmlns:a="http://schemas.openxmlformats.org/drawingml/2006/main">
          <a:off x="1045056" y="940223"/>
          <a:ext cx="3069745" cy="25040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noFill/>
          <a:miter lim="800000"/>
          <a:headEnd/>
          <a:tailEnd/>
        </a:ln>
      </cdr:spPr>
      <cdr:txBody>
        <a:bodyPr xmlns:a="http://schemas.openxmlformats.org/drawingml/2006/main" wrap="square" lIns="36576" tIns="18288"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50" b="0" i="0" u="none" strike="noStrike" baseline="0">
              <a:solidFill>
                <a:srgbClr val="000000"/>
              </a:solidFill>
              <a:latin typeface="+mn-lt"/>
              <a:ea typeface="Verdana"/>
              <a:cs typeface="Verdana"/>
            </a:rPr>
            <a:t>Source: Q3 2013 Zillow Home Price Expectations Survey</a:t>
          </a:r>
          <a:endParaRPr lang="en-US" sz="1100">
            <a:latin typeface="+mn-lt"/>
          </a:endParaRPr>
        </a:p>
      </cdr:txBody>
    </cdr:sp>
  </cdr:relSizeAnchor>
  <cdr:relSizeAnchor xmlns:cdr="http://schemas.openxmlformats.org/drawingml/2006/chartDrawing">
    <cdr:from>
      <cdr:x>0.18056</cdr:x>
      <cdr:y>0.83774</cdr:y>
    </cdr:from>
    <cdr:to>
      <cdr:x>0.28312</cdr:x>
      <cdr:y>0.99934</cdr:y>
    </cdr:to>
    <cdr:sp macro="" textlink="">
      <cdr:nvSpPr>
        <cdr:cNvPr id="2" name="TextBox 1"/>
        <cdr:cNvSpPr txBox="1"/>
      </cdr:nvSpPr>
      <cdr:spPr>
        <a:xfrm xmlns:a="http://schemas.openxmlformats.org/drawingml/2006/main">
          <a:off x="1609727" y="474027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0.24466</cdr:x>
      <cdr:y>0.82596</cdr:y>
    </cdr:from>
    <cdr:to>
      <cdr:x>0.34722</cdr:x>
      <cdr:y>0.98756</cdr:y>
    </cdr:to>
    <cdr:sp macro="" textlink="">
      <cdr:nvSpPr>
        <cdr:cNvPr id="4" name="TextBox 3"/>
        <cdr:cNvSpPr txBox="1"/>
      </cdr:nvSpPr>
      <cdr:spPr>
        <a:xfrm xmlns:a="http://schemas.openxmlformats.org/drawingml/2006/main">
          <a:off x="2181227" y="4673602"/>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0.16667</cdr:x>
      <cdr:y>0.8384</cdr:y>
    </cdr:from>
    <cdr:to>
      <cdr:x>0.26923</cdr:x>
      <cdr:y>1</cdr:y>
    </cdr:to>
    <cdr:sp macro="" textlink="">
      <cdr:nvSpPr>
        <cdr:cNvPr id="5" name="TextBox 4"/>
        <cdr:cNvSpPr txBox="1"/>
      </cdr:nvSpPr>
      <cdr:spPr>
        <a:xfrm xmlns:a="http://schemas.openxmlformats.org/drawingml/2006/main">
          <a:off x="1485902" y="477837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0.10659</cdr:x>
      <cdr:y>0.25411</cdr:y>
    </cdr:from>
    <cdr:to>
      <cdr:x>0.46618</cdr:x>
      <cdr:y>0.33549</cdr:y>
    </cdr:to>
    <cdr:sp macro="" textlink="">
      <cdr:nvSpPr>
        <cdr:cNvPr id="98305" name="Text Box 1"/>
        <cdr:cNvSpPr txBox="1">
          <a:spLocks xmlns:a="http://schemas.openxmlformats.org/drawingml/2006/main" noChangeArrowheads="1"/>
        </cdr:cNvSpPr>
      </cdr:nvSpPr>
      <cdr:spPr bwMode="auto">
        <a:xfrm xmlns:a="http://schemas.openxmlformats.org/drawingml/2006/main">
          <a:off x="975701" y="1449810"/>
          <a:ext cx="3291500" cy="464312"/>
        </a:xfrm>
        <a:prstGeom xmlns:a="http://schemas.openxmlformats.org/drawingml/2006/main" prst="rect">
          <a:avLst/>
        </a:prstGeom>
        <a:solidFill xmlns:a="http://schemas.openxmlformats.org/drawingml/2006/main">
          <a:srgbClr val="EAEAE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1100" b="1" i="0" u="none" strike="noStrike" baseline="0">
              <a:solidFill>
                <a:srgbClr val="000000"/>
              </a:solidFill>
              <a:latin typeface="+mn-lt"/>
              <a:ea typeface="Verdana"/>
              <a:cs typeface="Verdana"/>
            </a:rPr>
            <a:t>Source:</a:t>
          </a:r>
          <a:r>
            <a:rPr lang="en-US" sz="1100" b="0" i="0" u="none" strike="noStrike" baseline="0">
              <a:solidFill>
                <a:srgbClr val="000000"/>
              </a:solidFill>
              <a:latin typeface="+mn-lt"/>
              <a:ea typeface="Verdana"/>
              <a:cs typeface="Verdana"/>
            </a:rPr>
            <a:t> Q3 2013 Zillow Home Price Expectations Survey</a:t>
          </a:r>
        </a:p>
        <a:p xmlns:a="http://schemas.openxmlformats.org/drawingml/2006/main">
          <a:pPr algn="ctr" rtl="0">
            <a:defRPr sz="1000"/>
          </a:pPr>
          <a:r>
            <a:rPr lang="en-US" sz="1000" b="0" i="0" u="none" strike="noStrike" baseline="0">
              <a:solidFill>
                <a:srgbClr val="000000"/>
              </a:solidFill>
              <a:latin typeface="+mn-lt"/>
              <a:ea typeface="Verdana"/>
              <a:cs typeface="Verdana"/>
            </a:rPr>
            <a:t>Projections based on The U.S. Zillow Home Value Index</a:t>
          </a:r>
          <a:endParaRPr lang="en-US" sz="1100">
            <a:latin typeface="+mn-lt"/>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0.13958</cdr:x>
      <cdr:y>0.19386</cdr:y>
    </cdr:from>
    <cdr:to>
      <cdr:x>0.43414</cdr:x>
      <cdr:y>0.2617</cdr:y>
    </cdr:to>
    <cdr:sp macro="" textlink="">
      <cdr:nvSpPr>
        <cdr:cNvPr id="98305" name="Text Box 1"/>
        <cdr:cNvSpPr txBox="1">
          <a:spLocks xmlns:a="http://schemas.openxmlformats.org/drawingml/2006/main" noChangeArrowheads="1"/>
        </cdr:cNvSpPr>
      </cdr:nvSpPr>
      <cdr:spPr bwMode="auto">
        <a:xfrm xmlns:a="http://schemas.openxmlformats.org/drawingml/2006/main">
          <a:off x="1261692" y="1065460"/>
          <a:ext cx="2662610" cy="3728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en-US" sz="1050" b="1" i="0" u="none" strike="noStrike" baseline="0">
              <a:solidFill>
                <a:srgbClr val="000000"/>
              </a:solidFill>
              <a:latin typeface="+mn-lt"/>
              <a:ea typeface="Verdana"/>
              <a:cs typeface="Verdana"/>
            </a:rPr>
            <a:t>Source:</a:t>
          </a:r>
          <a:r>
            <a:rPr lang="en-US" sz="1050" b="0" i="0" u="none" strike="noStrike" baseline="0">
              <a:solidFill>
                <a:srgbClr val="000000"/>
              </a:solidFill>
              <a:latin typeface="+mn-lt"/>
              <a:ea typeface="Verdana"/>
              <a:cs typeface="Verdana"/>
            </a:rPr>
            <a:t>  Zillow Home Price Expectations Survey</a:t>
          </a:r>
        </a:p>
      </cdr:txBody>
    </cdr:sp>
  </cdr:relSizeAnchor>
  <cdr:relSizeAnchor xmlns:cdr="http://schemas.openxmlformats.org/drawingml/2006/chartDrawing">
    <cdr:from>
      <cdr:x>0</cdr:x>
      <cdr:y>0.00759</cdr:y>
    </cdr:from>
    <cdr:to>
      <cdr:x>0</cdr:x>
      <cdr:y>0.00759</cdr:y>
    </cdr:to>
    <cdr:grpSp>
      <cdr:nvGrpSpPr>
        <cdr:cNvPr id="3" name="Group 2"/>
        <cdr:cNvGrpSpPr/>
      </cdr:nvGrpSpPr>
      <cdr:grpSpPr>
        <a:xfrm xmlns:a="http://schemas.openxmlformats.org/drawingml/2006/main">
          <a:off x="0" y="41714"/>
          <a:ext cx="0" cy="0"/>
          <a:chOff x="0" y="41714"/>
          <a:chExt cx="0" cy="0"/>
        </a:xfrm>
      </cdr:grpSpPr>
    </cdr:grp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38100</xdr:colOff>
      <xdr:row>2</xdr:row>
      <xdr:rowOff>76200</xdr:rowOff>
    </xdr:from>
    <xdr:to>
      <xdr:col>4</xdr:col>
      <xdr:colOff>295275</xdr:colOff>
      <xdr:row>4</xdr:row>
      <xdr:rowOff>152400</xdr:rowOff>
    </xdr:to>
    <xdr:pic>
      <xdr:nvPicPr>
        <xdr:cNvPr id="2" name="Picture 2" descr="Zillow_50pc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400050"/>
          <a:ext cx="19240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180975</xdr:colOff>
      <xdr:row>34</xdr:row>
      <xdr:rowOff>114300</xdr:rowOff>
    </xdr:from>
    <xdr:to>
      <xdr:col>42</xdr:col>
      <xdr:colOff>180975</xdr:colOff>
      <xdr:row>36</xdr:row>
      <xdr:rowOff>180975</xdr:rowOff>
    </xdr:to>
    <xdr:pic>
      <xdr:nvPicPr>
        <xdr:cNvPr id="3" name="Picture 3" descr="pulsenomics_powered_logo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31075" y="6000750"/>
          <a:ext cx="15335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8</xdr:col>
      <xdr:colOff>400050</xdr:colOff>
      <xdr:row>87</xdr:row>
      <xdr:rowOff>0</xdr:rowOff>
    </xdr:from>
    <xdr:ext cx="184731" cy="264560"/>
    <xdr:sp macro="" textlink="">
      <xdr:nvSpPr>
        <xdr:cNvPr id="2" name="TextBox 1"/>
        <xdr:cNvSpPr txBox="1"/>
      </xdr:nvSpPr>
      <xdr:spPr>
        <a:xfrm>
          <a:off x="7839075"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276225</xdr:colOff>
      <xdr:row>87</xdr:row>
      <xdr:rowOff>0</xdr:rowOff>
    </xdr:from>
    <xdr:ext cx="184731" cy="264560"/>
    <xdr:sp macro="" textlink="">
      <xdr:nvSpPr>
        <xdr:cNvPr id="3" name="TextBox 2"/>
        <xdr:cNvSpPr txBox="1"/>
      </xdr:nvSpPr>
      <xdr:spPr>
        <a:xfrm>
          <a:off x="9315450" y="1600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1590676</xdr:colOff>
      <xdr:row>21</xdr:row>
      <xdr:rowOff>47625</xdr:rowOff>
    </xdr:from>
    <xdr:to>
      <xdr:col>8</xdr:col>
      <xdr:colOff>847725</xdr:colOff>
      <xdr:row>37</xdr:row>
      <xdr:rowOff>38101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95250</xdr:colOff>
      <xdr:row>38</xdr:row>
      <xdr:rowOff>19050</xdr:rowOff>
    </xdr:from>
    <xdr:to>
      <xdr:col>10</xdr:col>
      <xdr:colOff>1628775</xdr:colOff>
      <xdr:row>40</xdr:row>
      <xdr:rowOff>28575</xdr:rowOff>
    </xdr:to>
    <xdr:pic>
      <xdr:nvPicPr>
        <xdr:cNvPr id="5" name="Picture 4" descr="pulsenomics_powered_logo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34475" y="6724650"/>
          <a:ext cx="15335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161925</xdr:colOff>
      <xdr:row>71</xdr:row>
      <xdr:rowOff>9525</xdr:rowOff>
    </xdr:from>
    <xdr:to>
      <xdr:col>11</xdr:col>
      <xdr:colOff>38100</xdr:colOff>
      <xdr:row>73</xdr:row>
      <xdr:rowOff>19050</xdr:rowOff>
    </xdr:to>
    <xdr:pic>
      <xdr:nvPicPr>
        <xdr:cNvPr id="6" name="Picture 5" descr="pulsenomics_powered_logo_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01150" y="13058775"/>
          <a:ext cx="15335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28576</xdr:colOff>
      <xdr:row>50</xdr:row>
      <xdr:rowOff>76200</xdr:rowOff>
    </xdr:from>
    <xdr:to>
      <xdr:col>7</xdr:col>
      <xdr:colOff>600076</xdr:colOff>
      <xdr:row>68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304800</xdr:colOff>
      <xdr:row>54</xdr:row>
      <xdr:rowOff>76202</xdr:rowOff>
    </xdr:from>
    <xdr:to>
      <xdr:col>4</xdr:col>
      <xdr:colOff>942975</xdr:colOff>
      <xdr:row>56</xdr:row>
      <xdr:rowOff>114300</xdr:rowOff>
    </xdr:to>
    <xdr:sp macro="" textlink="">
      <xdr:nvSpPr>
        <xdr:cNvPr id="8" name="TextBox 7"/>
        <xdr:cNvSpPr txBox="1"/>
      </xdr:nvSpPr>
      <xdr:spPr>
        <a:xfrm>
          <a:off x="2895600" y="10039352"/>
          <a:ext cx="1095375" cy="419098"/>
        </a:xfrm>
        <a:prstGeom prst="rect">
          <a:avLst/>
        </a:prstGeom>
        <a:solidFill>
          <a:srgbClr val="F6954C"/>
        </a:solidFill>
        <a:ln w="1587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Mean:       5.78 %</a:t>
          </a:r>
        </a:p>
        <a:p>
          <a:r>
            <a:rPr lang="en-US" sz="1000"/>
            <a:t>Median:   6.00 %</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0.05074</cdr:x>
      <cdr:y>0.81069</cdr:y>
    </cdr:from>
    <cdr:to>
      <cdr:x>0.43699</cdr:x>
      <cdr:y>0.91223</cdr:y>
    </cdr:to>
    <cdr:sp macro="" textlink="">
      <cdr:nvSpPr>
        <cdr:cNvPr id="3" name="Text Box 1"/>
        <cdr:cNvSpPr txBox="1">
          <a:spLocks xmlns:a="http://schemas.openxmlformats.org/drawingml/2006/main" noChangeArrowheads="1"/>
        </cdr:cNvSpPr>
      </cdr:nvSpPr>
      <cdr:spPr bwMode="auto">
        <a:xfrm xmlns:a="http://schemas.openxmlformats.org/drawingml/2006/main">
          <a:off x="295275" y="2463251"/>
          <a:ext cx="2247899" cy="3085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900" b="0" i="0" u="none" strike="noStrike" baseline="0">
              <a:solidFill>
                <a:srgbClr val="000000"/>
              </a:solidFill>
              <a:latin typeface="Calibri"/>
              <a:cs typeface="Calibri"/>
            </a:rPr>
            <a:t>Chart based upon the  91 survey respondents who expressed an opinion</a:t>
          </a:r>
        </a:p>
      </cdr:txBody>
    </cdr:sp>
  </cdr:relSizeAnchor>
  <cdr:relSizeAnchor xmlns:cdr="http://schemas.openxmlformats.org/drawingml/2006/chartDrawing">
    <cdr:from>
      <cdr:x>0.45871</cdr:x>
      <cdr:y>0.93833</cdr:y>
    </cdr:from>
    <cdr:to>
      <cdr:x>0.97606</cdr:x>
      <cdr:y>0.98714</cdr:y>
    </cdr:to>
    <cdr:sp macro="" textlink="">
      <cdr:nvSpPr>
        <cdr:cNvPr id="4" name="Text Box 1"/>
        <cdr:cNvSpPr txBox="1">
          <a:spLocks xmlns:a="http://schemas.openxmlformats.org/drawingml/2006/main" noChangeArrowheads="1"/>
        </cdr:cNvSpPr>
      </cdr:nvSpPr>
      <cdr:spPr bwMode="auto">
        <a:xfrm xmlns:a="http://schemas.openxmlformats.org/drawingml/2006/main">
          <a:off x="2669589" y="2851093"/>
          <a:ext cx="3010860" cy="1483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800" b="0" i="0" u="none" strike="noStrike" baseline="0">
              <a:solidFill>
                <a:srgbClr val="000000"/>
              </a:solidFill>
              <a:latin typeface="Calibri"/>
              <a:cs typeface="Calibri"/>
            </a:rPr>
            <a:t>Source: Q3 2013  Zillow Home Price Expectations Survey, Pulsenomics</a:t>
          </a:r>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Q3_2013_Data%20Input%20and%20Table%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cromarkets.tzo.com:90/xcnetwork/webdav/Main%20folder/HPM/Information%20requests/CSI%20Analytics%20Std%206.30.05%20deliver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INPUT TABLE"/>
      <sheetName val="Q3 2013 Summary Table"/>
      <sheetName val="Survey Panelists EMAIL"/>
      <sheetName val="Panel Invites"/>
      <sheetName val="Q3 2013 Plots"/>
      <sheetName val="Jun 2013 ZHVI Data"/>
      <sheetName val="Survey History Table"/>
      <sheetName val="Blank Table Template"/>
      <sheetName val="Survey Media EMAIL"/>
      <sheetName val="Company Blast List EMAIL"/>
      <sheetName val="Important Recipients Email"/>
      <sheetName val="Output"/>
      <sheetName val="non responders"/>
      <sheetName val="SQ_Q3 2013"/>
      <sheetName val="Pie Data"/>
      <sheetName val="SQ_WebsiteGraphics"/>
      <sheetName val="listQ22013"/>
      <sheetName val="Survey Raw Data"/>
      <sheetName val="Opt Quartile Data"/>
      <sheetName val="PessQuartile Data"/>
    </sheetNames>
    <sheetDataSet>
      <sheetData sheetId="0"/>
      <sheetData sheetId="1"/>
      <sheetData sheetId="2"/>
      <sheetData sheetId="3"/>
      <sheetData sheetId="4">
        <row r="6">
          <cell r="C6">
            <v>92500</v>
          </cell>
          <cell r="K6">
            <v>92500</v>
          </cell>
        </row>
        <row r="7">
          <cell r="C7">
            <v>93200</v>
          </cell>
          <cell r="K7">
            <v>92773.339826242969</v>
          </cell>
        </row>
        <row r="8">
          <cell r="C8">
            <v>93900</v>
          </cell>
          <cell r="K8">
            <v>93047.48737854659</v>
          </cell>
        </row>
        <row r="9">
          <cell r="C9">
            <v>94800</v>
          </cell>
          <cell r="K9">
            <v>93322.445043761691</v>
          </cell>
        </row>
        <row r="10">
          <cell r="C10">
            <v>95200</v>
          </cell>
          <cell r="K10">
            <v>93598.215215792297</v>
          </cell>
        </row>
        <row r="11">
          <cell r="C11">
            <v>94900</v>
          </cell>
          <cell r="K11">
            <v>93874.800295616471</v>
          </cell>
        </row>
        <row r="12">
          <cell r="A12">
            <v>1997</v>
          </cell>
          <cell r="C12">
            <v>95600</v>
          </cell>
          <cell r="K12">
            <v>94152.202691307248</v>
          </cell>
        </row>
        <row r="13">
          <cell r="C13">
            <v>96800</v>
          </cell>
          <cell r="K13">
            <v>94430.424818053565</v>
          </cell>
        </row>
        <row r="14">
          <cell r="C14">
            <v>97200</v>
          </cell>
          <cell r="K14">
            <v>94709.469098181304</v>
          </cell>
        </row>
        <row r="15">
          <cell r="C15">
            <v>97300</v>
          </cell>
          <cell r="K15">
            <v>94989.337961174388</v>
          </cell>
        </row>
        <row r="16">
          <cell r="C16">
            <v>97600</v>
          </cell>
          <cell r="K16">
            <v>95270.033843695914</v>
          </cell>
        </row>
        <row r="17">
          <cell r="C17">
            <v>98000</v>
          </cell>
          <cell r="K17">
            <v>95551.559189609397</v>
          </cell>
        </row>
        <row r="18">
          <cell r="C18">
            <v>98300</v>
          </cell>
          <cell r="K18">
            <v>95833.916450000019</v>
          </cell>
        </row>
        <row r="19">
          <cell r="C19">
            <v>99000</v>
          </cell>
          <cell r="K19">
            <v>96117.10808319597</v>
          </cell>
        </row>
        <row r="20">
          <cell r="C20">
            <v>99800</v>
          </cell>
          <cell r="K20">
            <v>96401.136554789889</v>
          </cell>
        </row>
        <row r="21">
          <cell r="C21">
            <v>100800</v>
          </cell>
          <cell r="K21">
            <v>96686.00433766027</v>
          </cell>
        </row>
        <row r="22">
          <cell r="C22">
            <v>101300</v>
          </cell>
          <cell r="K22">
            <v>96971.713911993051</v>
          </cell>
        </row>
        <row r="23">
          <cell r="A23">
            <v>1998</v>
          </cell>
          <cell r="C23">
            <v>101500</v>
          </cell>
          <cell r="K23">
            <v>97258.267765303171</v>
          </cell>
        </row>
        <row r="24">
          <cell r="C24">
            <v>102400</v>
          </cell>
          <cell r="K24">
            <v>97545.668392456253</v>
          </cell>
        </row>
        <row r="25">
          <cell r="C25">
            <v>103900</v>
          </cell>
          <cell r="K25">
            <v>97833.918295690281</v>
          </cell>
        </row>
        <row r="26">
          <cell r="C26">
            <v>104400</v>
          </cell>
          <cell r="K26">
            <v>98123.019984637445</v>
          </cell>
        </row>
        <row r="27">
          <cell r="C27">
            <v>104500</v>
          </cell>
          <cell r="K27">
            <v>98412.975976345944</v>
          </cell>
        </row>
        <row r="28">
          <cell r="C28">
            <v>105000</v>
          </cell>
          <cell r="K28">
            <v>98703.788795301924</v>
          </cell>
        </row>
        <row r="29">
          <cell r="C29">
            <v>105500</v>
          </cell>
          <cell r="K29">
            <v>98995.460973451438</v>
          </cell>
        </row>
        <row r="30">
          <cell r="C30">
            <v>106100</v>
          </cell>
          <cell r="K30">
            <v>99287.995050222526</v>
          </cell>
        </row>
        <row r="31">
          <cell r="C31">
            <v>106900</v>
          </cell>
          <cell r="K31">
            <v>99581.393572547284</v>
          </cell>
        </row>
        <row r="32">
          <cell r="C32">
            <v>107800</v>
          </cell>
          <cell r="K32">
            <v>99875.65909488406</v>
          </cell>
        </row>
        <row r="33">
          <cell r="C33">
            <v>108800</v>
          </cell>
          <cell r="K33">
            <v>100170.7941792397</v>
          </cell>
        </row>
        <row r="34">
          <cell r="C34">
            <v>109600</v>
          </cell>
          <cell r="K34">
            <v>100466.80139519184</v>
          </cell>
        </row>
        <row r="35">
          <cell r="A35">
            <v>1999</v>
          </cell>
          <cell r="C35">
            <v>109900</v>
          </cell>
          <cell r="K35">
            <v>100763.68331991127</v>
          </cell>
        </row>
        <row r="36">
          <cell r="C36">
            <v>110600</v>
          </cell>
          <cell r="K36">
            <v>101061.44253818442</v>
          </cell>
        </row>
        <row r="37">
          <cell r="C37">
            <v>111800</v>
          </cell>
          <cell r="K37">
            <v>101360.08164243578</v>
          </cell>
        </row>
        <row r="38">
          <cell r="C38">
            <v>112700</v>
          </cell>
          <cell r="K38">
            <v>101659.60323275055</v>
          </cell>
        </row>
        <row r="39">
          <cell r="C39">
            <v>113300</v>
          </cell>
          <cell r="K39">
            <v>101960.00991689724</v>
          </cell>
        </row>
        <row r="40">
          <cell r="C40">
            <v>113900</v>
          </cell>
          <cell r="K40">
            <v>102261.30431035037</v>
          </cell>
        </row>
        <row r="41">
          <cell r="C41">
            <v>114300</v>
          </cell>
          <cell r="K41">
            <v>102563.48903631329</v>
          </cell>
        </row>
        <row r="42">
          <cell r="C42">
            <v>114700</v>
          </cell>
          <cell r="K42">
            <v>102866.56672574094</v>
          </cell>
        </row>
        <row r="43">
          <cell r="C43">
            <v>115300</v>
          </cell>
          <cell r="K43">
            <v>103170.54001736283</v>
          </cell>
        </row>
        <row r="44">
          <cell r="C44">
            <v>115900</v>
          </cell>
          <cell r="K44">
            <v>103475.41155770596</v>
          </cell>
        </row>
        <row r="45">
          <cell r="C45">
            <v>117200</v>
          </cell>
          <cell r="K45">
            <v>103781.18400111787</v>
          </cell>
        </row>
        <row r="46">
          <cell r="C46">
            <v>118400</v>
          </cell>
          <cell r="K46">
            <v>104087.86000978982</v>
          </cell>
        </row>
        <row r="47">
          <cell r="A47">
            <v>2000</v>
          </cell>
          <cell r="C47">
            <v>119000</v>
          </cell>
          <cell r="K47">
            <v>104395.44225377985</v>
          </cell>
        </row>
        <row r="48">
          <cell r="C48">
            <v>119500</v>
          </cell>
          <cell r="K48">
            <v>104703.93341103614</v>
          </cell>
        </row>
        <row r="49">
          <cell r="C49">
            <v>120600</v>
          </cell>
          <cell r="K49">
            <v>105013.33616742022</v>
          </cell>
        </row>
        <row r="50">
          <cell r="C50">
            <v>121300</v>
          </cell>
          <cell r="K50">
            <v>105323.65321673045</v>
          </cell>
        </row>
        <row r="51">
          <cell r="C51">
            <v>121800</v>
          </cell>
          <cell r="K51">
            <v>105634.88726072543</v>
          </cell>
        </row>
        <row r="52">
          <cell r="C52">
            <v>122000</v>
          </cell>
          <cell r="K52">
            <v>105947.04100914751</v>
          </cell>
        </row>
        <row r="53">
          <cell r="C53">
            <v>122400</v>
          </cell>
          <cell r="K53">
            <v>106260.11717974639</v>
          </cell>
        </row>
        <row r="54">
          <cell r="C54">
            <v>123100</v>
          </cell>
          <cell r="K54">
            <v>106574.11849830281</v>
          </cell>
        </row>
        <row r="55">
          <cell r="C55">
            <v>124000</v>
          </cell>
          <cell r="K55">
            <v>106889.04769865224</v>
          </cell>
        </row>
        <row r="56">
          <cell r="C56">
            <v>124700</v>
          </cell>
          <cell r="K56">
            <v>107204.90752270873</v>
          </cell>
        </row>
        <row r="57">
          <cell r="C57">
            <v>124900</v>
          </cell>
          <cell r="K57">
            <v>107521.70072048873</v>
          </cell>
        </row>
        <row r="58">
          <cell r="C58">
            <v>125200</v>
          </cell>
          <cell r="K58">
            <v>107839.43005013508</v>
          </cell>
        </row>
        <row r="59">
          <cell r="A59">
            <v>2001</v>
          </cell>
          <cell r="C59">
            <v>126000</v>
          </cell>
          <cell r="K59">
            <v>108158.09827794097</v>
          </cell>
        </row>
        <row r="60">
          <cell r="C60">
            <v>127100</v>
          </cell>
          <cell r="K60">
            <v>108477.70817837407</v>
          </cell>
        </row>
        <row r="61">
          <cell r="C61">
            <v>127700</v>
          </cell>
          <cell r="K61">
            <v>108798.26253410069</v>
          </cell>
        </row>
        <row r="62">
          <cell r="C62">
            <v>128500</v>
          </cell>
          <cell r="K62">
            <v>109119.76413600997</v>
          </cell>
        </row>
        <row r="63">
          <cell r="C63">
            <v>129900</v>
          </cell>
          <cell r="K63">
            <v>109442.21578323819</v>
          </cell>
        </row>
        <row r="64">
          <cell r="C64">
            <v>131200</v>
          </cell>
          <cell r="K64">
            <v>109765.62028319317</v>
          </cell>
        </row>
        <row r="65">
          <cell r="C65">
            <v>132200</v>
          </cell>
          <cell r="K65">
            <v>110089.98045157868</v>
          </cell>
        </row>
        <row r="66">
          <cell r="C66">
            <v>133000</v>
          </cell>
          <cell r="K66">
            <v>110415.29911241896</v>
          </cell>
        </row>
        <row r="67">
          <cell r="C67">
            <v>133700</v>
          </cell>
          <cell r="K67">
            <v>110741.57909808333</v>
          </cell>
        </row>
        <row r="68">
          <cell r="C68">
            <v>134500</v>
          </cell>
          <cell r="K68">
            <v>111068.82324931081</v>
          </cell>
        </row>
        <row r="69">
          <cell r="C69">
            <v>135100</v>
          </cell>
          <cell r="K69">
            <v>111397.03441523488</v>
          </cell>
        </row>
        <row r="70">
          <cell r="C70">
            <v>135700</v>
          </cell>
          <cell r="K70">
            <v>111726.21545340831</v>
          </cell>
        </row>
        <row r="71">
          <cell r="A71">
            <v>2002</v>
          </cell>
          <cell r="C71">
            <v>136900</v>
          </cell>
          <cell r="K71">
            <v>112056.36922982798</v>
          </cell>
        </row>
        <row r="72">
          <cell r="C72">
            <v>138200</v>
          </cell>
          <cell r="K72">
            <v>112387.49861895986</v>
          </cell>
        </row>
        <row r="73">
          <cell r="C73">
            <v>139100</v>
          </cell>
          <cell r="K73">
            <v>112719.60650376405</v>
          </cell>
        </row>
        <row r="74">
          <cell r="C74">
            <v>140000</v>
          </cell>
          <cell r="K74">
            <v>113052.69577571988</v>
          </cell>
        </row>
        <row r="75">
          <cell r="C75">
            <v>140700</v>
          </cell>
          <cell r="K75">
            <v>113386.76933485107</v>
          </cell>
        </row>
        <row r="76">
          <cell r="C76">
            <v>141400</v>
          </cell>
          <cell r="K76">
            <v>113721.83008975095</v>
          </cell>
        </row>
        <row r="77">
          <cell r="C77">
            <v>142300</v>
          </cell>
          <cell r="K77">
            <v>114057.88095760786</v>
          </cell>
        </row>
        <row r="78">
          <cell r="C78">
            <v>143700</v>
          </cell>
          <cell r="K78">
            <v>114394.92486423049</v>
          </cell>
        </row>
        <row r="79">
          <cell r="C79">
            <v>145200</v>
          </cell>
          <cell r="K79">
            <v>114732.96474407337</v>
          </cell>
        </row>
        <row r="80">
          <cell r="C80">
            <v>146600</v>
          </cell>
          <cell r="K80">
            <v>115072.00354026241</v>
          </cell>
        </row>
        <row r="81">
          <cell r="C81">
            <v>147400</v>
          </cell>
          <cell r="K81">
            <v>115412.04420462051</v>
          </cell>
        </row>
        <row r="82">
          <cell r="C82">
            <v>148400</v>
          </cell>
          <cell r="K82">
            <v>115753.08969769334</v>
          </cell>
        </row>
        <row r="83">
          <cell r="A83">
            <v>2003</v>
          </cell>
          <cell r="C83">
            <v>149900</v>
          </cell>
          <cell r="K83">
            <v>116095.14298877501</v>
          </cell>
        </row>
        <row r="84">
          <cell r="C84">
            <v>151400</v>
          </cell>
          <cell r="K84">
            <v>116438.20705593398</v>
          </cell>
        </row>
        <row r="85">
          <cell r="C85">
            <v>152600</v>
          </cell>
          <cell r="K85">
            <v>116782.28488603896</v>
          </cell>
        </row>
        <row r="86">
          <cell r="C86">
            <v>153700</v>
          </cell>
          <cell r="K86">
            <v>117127.37947478498</v>
          </cell>
        </row>
        <row r="87">
          <cell r="C87">
            <v>155000</v>
          </cell>
          <cell r="K87">
            <v>117473.49382671936</v>
          </cell>
        </row>
        <row r="88">
          <cell r="C88">
            <v>156700</v>
          </cell>
          <cell r="K88">
            <v>117820.630955268</v>
          </cell>
        </row>
        <row r="89">
          <cell r="C89">
            <v>158600</v>
          </cell>
          <cell r="K89">
            <v>118168.79388276151</v>
          </cell>
        </row>
        <row r="90">
          <cell r="C90">
            <v>160100</v>
          </cell>
          <cell r="K90">
            <v>118517.98564046157</v>
          </cell>
        </row>
        <row r="91">
          <cell r="C91">
            <v>161300</v>
          </cell>
          <cell r="K91">
            <v>118868.20926858731</v>
          </cell>
        </row>
        <row r="92">
          <cell r="C92">
            <v>162300</v>
          </cell>
          <cell r="K92">
            <v>119219.46781634177</v>
          </cell>
        </row>
        <row r="93">
          <cell r="C93">
            <v>163500</v>
          </cell>
          <cell r="K93">
            <v>119571.7643419385</v>
          </cell>
        </row>
        <row r="94">
          <cell r="C94">
            <v>164900</v>
          </cell>
          <cell r="K94">
            <v>119925.10191262812</v>
          </cell>
        </row>
        <row r="95">
          <cell r="A95">
            <v>2004</v>
          </cell>
          <cell r="C95">
            <v>166700</v>
          </cell>
          <cell r="K95">
            <v>120279.48360472507</v>
          </cell>
        </row>
        <row r="96">
          <cell r="C96">
            <v>168800</v>
          </cell>
          <cell r="K96">
            <v>120634.91250363436</v>
          </cell>
        </row>
        <row r="97">
          <cell r="C97">
            <v>170800</v>
          </cell>
          <cell r="K97">
            <v>120991.39170387846</v>
          </cell>
        </row>
        <row r="98">
          <cell r="C98">
            <v>172400</v>
          </cell>
          <cell r="K98">
            <v>121348.92430912421</v>
          </cell>
        </row>
        <row r="99">
          <cell r="C99">
            <v>173800</v>
          </cell>
          <cell r="K99">
            <v>121707.5134322099</v>
          </cell>
        </row>
        <row r="100">
          <cell r="C100">
            <v>175100</v>
          </cell>
          <cell r="K100">
            <v>122067.16219517232</v>
          </cell>
        </row>
        <row r="101">
          <cell r="C101">
            <v>176400</v>
          </cell>
          <cell r="K101">
            <v>122427.87372927394</v>
          </cell>
        </row>
        <row r="102">
          <cell r="C102">
            <v>177900</v>
          </cell>
          <cell r="K102">
            <v>122789.65117503022</v>
          </cell>
        </row>
        <row r="103">
          <cell r="C103">
            <v>180000</v>
          </cell>
          <cell r="K103">
            <v>123152.49768223689</v>
          </cell>
        </row>
        <row r="104">
          <cell r="C104">
            <v>182400</v>
          </cell>
          <cell r="K104">
            <v>123516.41640999743</v>
          </cell>
        </row>
        <row r="105">
          <cell r="C105">
            <v>184100</v>
          </cell>
          <cell r="K105">
            <v>123881.41052675054</v>
          </cell>
        </row>
        <row r="106">
          <cell r="C106">
            <v>185500</v>
          </cell>
          <cell r="K106">
            <v>124247.48321029772</v>
          </cell>
        </row>
        <row r="107">
          <cell r="A107">
            <v>2005</v>
          </cell>
          <cell r="C107">
            <v>187400</v>
          </cell>
          <cell r="K107">
            <v>124614.63764783101</v>
          </cell>
        </row>
        <row r="108">
          <cell r="C108">
            <v>189100</v>
          </cell>
          <cell r="K108">
            <v>124982.87703596061</v>
          </cell>
        </row>
        <row r="109">
          <cell r="C109">
            <v>190000</v>
          </cell>
          <cell r="K109">
            <v>125352.20458074284</v>
          </cell>
        </row>
        <row r="110">
          <cell r="C110">
            <v>190700</v>
          </cell>
          <cell r="K110">
            <v>125722.62349770794</v>
          </cell>
        </row>
        <row r="111">
          <cell r="C111">
            <v>190900</v>
          </cell>
          <cell r="K111">
            <v>126094.13701188819</v>
          </cell>
        </row>
        <row r="112">
          <cell r="C112">
            <v>191200</v>
          </cell>
          <cell r="K112">
            <v>126466.74835784588</v>
          </cell>
        </row>
        <row r="113">
          <cell r="C113">
            <v>191600</v>
          </cell>
          <cell r="K113">
            <v>126840.46077970152</v>
          </cell>
        </row>
        <row r="114">
          <cell r="C114">
            <v>192200</v>
          </cell>
          <cell r="K114">
            <v>127215.27753116208</v>
          </cell>
        </row>
        <row r="115">
          <cell r="C115">
            <v>191900</v>
          </cell>
          <cell r="K115">
            <v>127591.2018755493</v>
          </cell>
        </row>
        <row r="116">
          <cell r="C116">
            <v>191900</v>
          </cell>
          <cell r="K116">
            <v>127968.23708582815</v>
          </cell>
        </row>
        <row r="117">
          <cell r="C117">
            <v>192700</v>
          </cell>
          <cell r="K117">
            <v>128346.38644463527</v>
          </cell>
        </row>
        <row r="118">
          <cell r="C118">
            <v>193600</v>
          </cell>
          <cell r="K118">
            <v>128725.65324430758</v>
          </cell>
        </row>
        <row r="119">
          <cell r="A119">
            <v>2006</v>
          </cell>
          <cell r="C119">
            <v>193800</v>
          </cell>
          <cell r="K119">
            <v>129106.04078691095</v>
          </cell>
        </row>
        <row r="120">
          <cell r="C120">
            <v>194300</v>
          </cell>
          <cell r="K120">
            <v>129487.55238426891</v>
          </cell>
        </row>
        <row r="121">
          <cell r="C121">
            <v>194500</v>
          </cell>
          <cell r="K121">
            <v>129870.19135799154</v>
          </cell>
        </row>
        <row r="122">
          <cell r="C122">
            <v>194500</v>
          </cell>
          <cell r="K122">
            <v>130253.96103950434</v>
          </cell>
        </row>
        <row r="123">
          <cell r="C123">
            <v>194500</v>
          </cell>
          <cell r="K123">
            <v>130638.86477007727</v>
          </cell>
        </row>
        <row r="124">
          <cell r="C124">
            <v>194600</v>
          </cell>
          <cell r="K124">
            <v>131024.90590085382</v>
          </cell>
        </row>
        <row r="125">
          <cell r="C125">
            <v>194000</v>
          </cell>
          <cell r="K125">
            <v>131412.08779288019</v>
          </cell>
        </row>
        <row r="126">
          <cell r="C126">
            <v>193400</v>
          </cell>
          <cell r="K126">
            <v>131800.4138171346</v>
          </cell>
        </row>
        <row r="127">
          <cell r="C127">
            <v>193100</v>
          </cell>
          <cell r="K127">
            <v>132189.8873545565</v>
          </cell>
        </row>
        <row r="128">
          <cell r="C128">
            <v>192300</v>
          </cell>
          <cell r="K128">
            <v>132580.5117960762</v>
          </cell>
        </row>
        <row r="129">
          <cell r="C129">
            <v>191000</v>
          </cell>
          <cell r="K129">
            <v>132972.29054264424</v>
          </cell>
        </row>
        <row r="130">
          <cell r="C130">
            <v>190000</v>
          </cell>
          <cell r="K130">
            <v>133365.22700526105</v>
          </cell>
        </row>
        <row r="131">
          <cell r="A131">
            <v>2007</v>
          </cell>
          <cell r="C131">
            <v>188900</v>
          </cell>
          <cell r="K131">
            <v>133759.3246050067</v>
          </cell>
        </row>
        <row r="132">
          <cell r="C132">
            <v>186800</v>
          </cell>
          <cell r="K132">
            <v>134154.58677307056</v>
          </cell>
        </row>
        <row r="133">
          <cell r="C133">
            <v>184600</v>
          </cell>
          <cell r="K133">
            <v>134551.01695078134</v>
          </cell>
        </row>
        <row r="134">
          <cell r="C134">
            <v>183400</v>
          </cell>
          <cell r="K134">
            <v>134948.61858963693</v>
          </cell>
        </row>
        <row r="135">
          <cell r="C135">
            <v>182600</v>
          </cell>
          <cell r="K135">
            <v>135347.39515133444</v>
          </cell>
        </row>
        <row r="136">
          <cell r="C136">
            <v>181500</v>
          </cell>
          <cell r="K136">
            <v>135747.35010780042</v>
          </cell>
        </row>
        <row r="137">
          <cell r="C137">
            <v>180500</v>
          </cell>
          <cell r="K137">
            <v>136148.48694122105</v>
          </cell>
        </row>
        <row r="138">
          <cell r="C138">
            <v>179000</v>
          </cell>
          <cell r="K138">
            <v>136550.80914407247</v>
          </cell>
        </row>
        <row r="139">
          <cell r="C139">
            <v>176900</v>
          </cell>
          <cell r="K139">
            <v>136954.32021915115</v>
          </cell>
        </row>
        <row r="140">
          <cell r="C140">
            <v>174900</v>
          </cell>
          <cell r="K140">
            <v>137359.0236796044</v>
          </cell>
        </row>
        <row r="141">
          <cell r="C141">
            <v>173100</v>
          </cell>
          <cell r="K141">
            <v>137764.92304896101</v>
          </cell>
        </row>
        <row r="142">
          <cell r="C142">
            <v>170700</v>
          </cell>
          <cell r="K142">
            <v>138172.02186116186</v>
          </cell>
        </row>
        <row r="143">
          <cell r="A143">
            <v>2008</v>
          </cell>
          <cell r="C143">
            <v>168300</v>
          </cell>
          <cell r="K143">
            <v>138580.32366059072</v>
          </cell>
        </row>
        <row r="144">
          <cell r="C144">
            <v>167100</v>
          </cell>
          <cell r="K144">
            <v>138989.8320021051</v>
          </cell>
        </row>
        <row r="145">
          <cell r="C145">
            <v>166900</v>
          </cell>
          <cell r="K145">
            <v>139400.55045106722</v>
          </cell>
        </row>
        <row r="146">
          <cell r="C146">
            <v>166700</v>
          </cell>
          <cell r="K146">
            <v>139812.48258337498</v>
          </cell>
        </row>
        <row r="147">
          <cell r="C147">
            <v>166000</v>
          </cell>
          <cell r="K147">
            <v>140225.63198549321</v>
          </cell>
        </row>
        <row r="148">
          <cell r="C148">
            <v>165600</v>
          </cell>
          <cell r="K148">
            <v>140640.00225448483</v>
          </cell>
        </row>
        <row r="149">
          <cell r="C149">
            <v>165400</v>
          </cell>
          <cell r="K149">
            <v>141055.59699804214</v>
          </cell>
        </row>
        <row r="150">
          <cell r="C150">
            <v>165500</v>
          </cell>
          <cell r="K150">
            <v>141472.41983451828</v>
          </cell>
        </row>
        <row r="151">
          <cell r="C151">
            <v>165200</v>
          </cell>
          <cell r="K151">
            <v>141890.47439295871</v>
          </cell>
        </row>
        <row r="152">
          <cell r="C152">
            <v>164900</v>
          </cell>
          <cell r="K152">
            <v>142309.76431313279</v>
          </cell>
        </row>
        <row r="153">
          <cell r="C153">
            <v>165000</v>
          </cell>
          <cell r="K153">
            <v>142730.29324556555</v>
          </cell>
        </row>
        <row r="154">
          <cell r="C154">
            <v>165100</v>
          </cell>
          <cell r="K154">
            <v>143152.06485156933</v>
          </cell>
        </row>
        <row r="155">
          <cell r="A155">
            <v>2009</v>
          </cell>
          <cell r="C155">
            <v>164000</v>
          </cell>
          <cell r="K155">
            <v>143575.08280327581</v>
          </cell>
        </row>
        <row r="156">
          <cell r="C156">
            <v>162700</v>
          </cell>
          <cell r="K156">
            <v>143999.35078366788</v>
          </cell>
        </row>
        <row r="157">
          <cell r="C157">
            <v>162500</v>
          </cell>
          <cell r="K157">
            <v>144424.87248661174</v>
          </cell>
        </row>
        <row r="158">
          <cell r="C158">
            <v>162600</v>
          </cell>
          <cell r="K158">
            <v>144851.65161688908</v>
          </cell>
        </row>
        <row r="159">
          <cell r="C159">
            <v>162400</v>
          </cell>
          <cell r="K159">
            <v>145279.69189022927</v>
          </cell>
        </row>
        <row r="160">
          <cell r="C160">
            <v>162000</v>
          </cell>
          <cell r="K160">
            <v>145708.99703334179</v>
          </cell>
        </row>
        <row r="161">
          <cell r="C161">
            <v>160600</v>
          </cell>
          <cell r="K161">
            <v>146139.57078394861</v>
          </cell>
        </row>
        <row r="162">
          <cell r="C162">
            <v>159100</v>
          </cell>
          <cell r="K162">
            <v>146571.41689081679</v>
          </cell>
        </row>
        <row r="163">
          <cell r="C163">
            <v>158300</v>
          </cell>
          <cell r="K163">
            <v>147004.53911379108</v>
          </cell>
        </row>
        <row r="164">
          <cell r="C164">
            <v>157600</v>
          </cell>
          <cell r="K164">
            <v>147438.94122382667</v>
          </cell>
        </row>
        <row r="165">
          <cell r="C165">
            <v>156900</v>
          </cell>
          <cell r="K165">
            <v>147874.627003022</v>
          </cell>
        </row>
        <row r="166">
          <cell r="C166">
            <v>156100</v>
          </cell>
          <cell r="K166">
            <v>148311.60024465172</v>
          </cell>
        </row>
        <row r="167">
          <cell r="A167">
            <v>2010</v>
          </cell>
          <cell r="C167">
            <v>155500</v>
          </cell>
          <cell r="K167">
            <v>148749.86475319971</v>
          </cell>
        </row>
        <row r="168">
          <cell r="C168">
            <v>155100</v>
          </cell>
          <cell r="K168">
            <v>149189.4243443922</v>
          </cell>
        </row>
        <row r="169">
          <cell r="C169">
            <v>154800</v>
          </cell>
          <cell r="K169">
            <v>149630.28284523095</v>
          </cell>
        </row>
        <row r="170">
          <cell r="C170">
            <v>153600</v>
          </cell>
          <cell r="K170">
            <v>150072.44409402664</v>
          </cell>
        </row>
        <row r="171">
          <cell r="C171">
            <v>152500</v>
          </cell>
          <cell r="K171">
            <v>150515.91194043224</v>
          </cell>
        </row>
        <row r="172">
          <cell r="C172">
            <v>151600</v>
          </cell>
          <cell r="K172">
            <v>150960.69024547655</v>
          </cell>
        </row>
        <row r="173">
          <cell r="C173">
            <v>151000</v>
          </cell>
          <cell r="K173">
            <v>151406.78288159781</v>
          </cell>
        </row>
        <row r="174">
          <cell r="C174">
            <v>150700</v>
          </cell>
          <cell r="K174">
            <v>151854.19373267741</v>
          </cell>
        </row>
        <row r="175">
          <cell r="C175">
            <v>150500</v>
          </cell>
          <cell r="K175">
            <v>152302.92669407369</v>
          </cell>
        </row>
        <row r="176">
          <cell r="C176">
            <v>149900</v>
          </cell>
          <cell r="K176">
            <v>152752.98567265589</v>
          </cell>
        </row>
        <row r="177">
          <cell r="C177">
            <v>149300</v>
          </cell>
          <cell r="K177">
            <v>153204.37458683815</v>
          </cell>
        </row>
        <row r="178">
          <cell r="C178">
            <v>149300</v>
          </cell>
          <cell r="K178">
            <v>153657.0973666136</v>
          </cell>
        </row>
        <row r="179">
          <cell r="A179">
            <v>2011</v>
          </cell>
          <cell r="C179">
            <v>149500</v>
          </cell>
          <cell r="K179">
            <v>154111.15795358861</v>
          </cell>
        </row>
        <row r="180">
          <cell r="C180">
            <v>149600</v>
          </cell>
          <cell r="K180">
            <v>154566.5603010171</v>
          </cell>
        </row>
        <row r="181">
          <cell r="C181">
            <v>149900</v>
          </cell>
          <cell r="K181">
            <v>155023.30837383497</v>
          </cell>
        </row>
        <row r="182">
          <cell r="C182">
            <v>150600</v>
          </cell>
          <cell r="K182">
            <v>155481.40614869457</v>
          </cell>
        </row>
        <row r="183">
          <cell r="C183">
            <v>151200</v>
          </cell>
          <cell r="K183">
            <v>155940.8576139994</v>
          </cell>
        </row>
        <row r="184">
          <cell r="C184">
            <v>151500</v>
          </cell>
          <cell r="K184">
            <v>156401.66676993875</v>
          </cell>
        </row>
        <row r="185">
          <cell r="C185">
            <v>152300</v>
          </cell>
          <cell r="K185">
            <v>156863.8376285226</v>
          </cell>
        </row>
        <row r="186">
          <cell r="C186">
            <v>152500</v>
          </cell>
          <cell r="K186">
            <v>157327.37421361648</v>
          </cell>
        </row>
        <row r="187">
          <cell r="C187">
            <v>152900</v>
          </cell>
          <cell r="K187">
            <v>157792.28056097662</v>
          </cell>
        </row>
        <row r="188">
          <cell r="C188">
            <v>154000</v>
          </cell>
          <cell r="K188">
            <v>158258.56071828492</v>
          </cell>
        </row>
        <row r="189">
          <cell r="C189">
            <v>155400</v>
          </cell>
          <cell r="K189">
            <v>158726.21874518436</v>
          </cell>
        </row>
        <row r="190">
          <cell r="C190">
            <v>156000</v>
          </cell>
          <cell r="K190">
            <v>159195.25871331422</v>
          </cell>
        </row>
        <row r="191">
          <cell r="A191">
            <v>2012</v>
          </cell>
          <cell r="C191">
            <v>156900</v>
          </cell>
          <cell r="K191">
            <v>159665.68470634558</v>
          </cell>
        </row>
        <row r="192">
          <cell r="C192">
            <v>157300</v>
          </cell>
          <cell r="K192">
            <v>160137.5008200169</v>
          </cell>
        </row>
        <row r="193">
          <cell r="C193">
            <v>157200</v>
          </cell>
          <cell r="K193">
            <v>160610.71116216961</v>
          </cell>
        </row>
        <row r="194">
          <cell r="C194">
            <v>157300</v>
          </cell>
          <cell r="K194">
            <v>161085.31985278396</v>
          </cell>
        </row>
        <row r="195">
          <cell r="C195">
            <v>158100</v>
          </cell>
          <cell r="K195">
            <v>161561.3310240148</v>
          </cell>
        </row>
        <row r="196">
          <cell r="C196">
            <v>159600</v>
          </cell>
          <cell r="K196">
            <v>162038.74882022763</v>
          </cell>
        </row>
        <row r="197">
          <cell r="C197">
            <v>161100</v>
          </cell>
          <cell r="H197">
            <v>161100</v>
          </cell>
          <cell r="I197">
            <v>161100</v>
          </cell>
          <cell r="J197">
            <v>161100</v>
          </cell>
          <cell r="K197">
            <v>162517.57739803463</v>
          </cell>
        </row>
        <row r="198">
          <cell r="H198">
            <v>162164.23688679244</v>
          </cell>
          <cell r="I198">
            <v>162843.86277777777</v>
          </cell>
          <cell r="J198">
            <v>161745.65962962963</v>
          </cell>
          <cell r="K198">
            <v>162997.82092633093</v>
          </cell>
        </row>
        <row r="199">
          <cell r="H199">
            <v>163228.47377358488</v>
          </cell>
          <cell r="I199">
            <v>164587.72555555555</v>
          </cell>
          <cell r="J199">
            <v>162391.31925925927</v>
          </cell>
          <cell r="K199">
            <v>163479.48358633075</v>
          </cell>
        </row>
        <row r="200">
          <cell r="H200">
            <v>164292.71066037731</v>
          </cell>
          <cell r="I200">
            <v>166331.58833333332</v>
          </cell>
          <cell r="J200">
            <v>163036.9788888889</v>
          </cell>
          <cell r="K200">
            <v>163962.56957160402</v>
          </cell>
        </row>
        <row r="201">
          <cell r="H201">
            <v>165356.94754716975</v>
          </cell>
          <cell r="I201">
            <v>168075.45111111109</v>
          </cell>
          <cell r="J201">
            <v>163682.63851851854</v>
          </cell>
          <cell r="K201">
            <v>164447.0830881127</v>
          </cell>
        </row>
        <row r="202">
          <cell r="H202">
            <v>166421.18443396219</v>
          </cell>
          <cell r="I202">
            <v>169819.31388888886</v>
          </cell>
          <cell r="J202">
            <v>164328.29814814817</v>
          </cell>
          <cell r="K202">
            <v>164933.02835424748</v>
          </cell>
        </row>
        <row r="203">
          <cell r="A203">
            <v>2013</v>
          </cell>
          <cell r="H203">
            <v>167485.42132075469</v>
          </cell>
          <cell r="I203">
            <v>171563.1766666667</v>
          </cell>
          <cell r="J203">
            <v>164973.9577777778</v>
          </cell>
          <cell r="K203">
            <v>165420.40960086451</v>
          </cell>
        </row>
        <row r="204">
          <cell r="H204">
            <v>168097.9279712429</v>
          </cell>
          <cell r="I204">
            <v>172489.86026506484</v>
          </cell>
          <cell r="J204">
            <v>165298.43269687964</v>
          </cell>
          <cell r="K204">
            <v>165909.23107132225</v>
          </cell>
        </row>
        <row r="205">
          <cell r="H205">
            <v>168710.43462173111</v>
          </cell>
          <cell r="I205">
            <v>173416.54386346298</v>
          </cell>
          <cell r="J205">
            <v>165622.90761598147</v>
          </cell>
          <cell r="K205">
            <v>166399.49702151836</v>
          </cell>
        </row>
        <row r="206">
          <cell r="H206">
            <v>169322.94127221932</v>
          </cell>
          <cell r="I206">
            <v>174343.22746186113</v>
          </cell>
          <cell r="J206">
            <v>165947.38253508331</v>
          </cell>
          <cell r="K206">
            <v>166891.21171992677</v>
          </cell>
        </row>
        <row r="207">
          <cell r="H207">
            <v>169935.44792270754</v>
          </cell>
          <cell r="I207">
            <v>175269.91106025927</v>
          </cell>
          <cell r="J207">
            <v>166271.85745418514</v>
          </cell>
          <cell r="K207">
            <v>167384.37944763491</v>
          </cell>
        </row>
        <row r="208">
          <cell r="H208">
            <v>170547.95457319575</v>
          </cell>
          <cell r="I208">
            <v>176196.59465865741</v>
          </cell>
          <cell r="J208">
            <v>166596.33237328698</v>
          </cell>
          <cell r="K208">
            <v>167879.00449838091</v>
          </cell>
        </row>
        <row r="209">
          <cell r="H209">
            <v>171160.46122368396</v>
          </cell>
          <cell r="I209">
            <v>177123.27825705556</v>
          </cell>
          <cell r="J209">
            <v>166920.80729238881</v>
          </cell>
          <cell r="K209">
            <v>168375.09117859096</v>
          </cell>
        </row>
        <row r="210">
          <cell r="H210">
            <v>171772.96787417217</v>
          </cell>
          <cell r="I210">
            <v>178049.9618554537</v>
          </cell>
          <cell r="J210">
            <v>167245.28221149064</v>
          </cell>
          <cell r="K210">
            <v>168872.6438074169</v>
          </cell>
        </row>
        <row r="211">
          <cell r="H211">
            <v>172385.47452466039</v>
          </cell>
          <cell r="I211">
            <v>178976.64545385184</v>
          </cell>
          <cell r="J211">
            <v>167569.75713059248</v>
          </cell>
          <cell r="K211">
            <v>169371.66671677376</v>
          </cell>
        </row>
        <row r="212">
          <cell r="H212">
            <v>172997.9811751486</v>
          </cell>
          <cell r="I212">
            <v>179903.32905224999</v>
          </cell>
          <cell r="J212">
            <v>167894.23204969431</v>
          </cell>
          <cell r="K212">
            <v>169872.16425137749</v>
          </cell>
        </row>
        <row r="213">
          <cell r="H213">
            <v>173610.48782563681</v>
          </cell>
          <cell r="I213">
            <v>180830.01265064813</v>
          </cell>
          <cell r="J213">
            <v>168218.70696879615</v>
          </cell>
          <cell r="K213">
            <v>170374.14076878276</v>
          </cell>
        </row>
        <row r="214">
          <cell r="H214">
            <v>174222.99447612502</v>
          </cell>
          <cell r="I214">
            <v>181756.69624904628</v>
          </cell>
          <cell r="J214">
            <v>168543.18188789798</v>
          </cell>
          <cell r="K214">
            <v>170877.60063942097</v>
          </cell>
        </row>
        <row r="215">
          <cell r="A215">
            <v>2014</v>
          </cell>
          <cell r="H215">
            <v>174835.50112661326</v>
          </cell>
          <cell r="I215">
            <v>182683.37984744445</v>
          </cell>
          <cell r="J215">
            <v>168867.65680699996</v>
          </cell>
          <cell r="K215">
            <v>171382.54824663821</v>
          </cell>
        </row>
        <row r="216">
          <cell r="H216">
            <v>175364.83274981054</v>
          </cell>
          <cell r="I216">
            <v>183486.37890543658</v>
          </cell>
          <cell r="J216">
            <v>169093.19529178561</v>
          </cell>
          <cell r="K216">
            <v>171888.98798673347</v>
          </cell>
        </row>
        <row r="217">
          <cell r="H217">
            <v>175894.16437300781</v>
          </cell>
          <cell r="I217">
            <v>184289.37796342871</v>
          </cell>
          <cell r="J217">
            <v>169318.73377657126</v>
          </cell>
          <cell r="K217">
            <v>172396.92426899695</v>
          </cell>
        </row>
        <row r="218">
          <cell r="H218">
            <v>176423.49599620508</v>
          </cell>
          <cell r="I218">
            <v>185092.37702142083</v>
          </cell>
          <cell r="J218">
            <v>169544.27226135691</v>
          </cell>
          <cell r="K218">
            <v>172906.3615157484</v>
          </cell>
        </row>
        <row r="219">
          <cell r="H219">
            <v>176952.82761940235</v>
          </cell>
          <cell r="I219">
            <v>185895.37607941296</v>
          </cell>
          <cell r="J219">
            <v>169769.81074614255</v>
          </cell>
          <cell r="K219">
            <v>173417.30416237563</v>
          </cell>
        </row>
        <row r="220">
          <cell r="H220">
            <v>177482.15924259962</v>
          </cell>
          <cell r="I220">
            <v>186698.37513740509</v>
          </cell>
          <cell r="J220">
            <v>169995.3492309282</v>
          </cell>
          <cell r="K220">
            <v>173929.7566573731</v>
          </cell>
        </row>
        <row r="221">
          <cell r="H221">
            <v>178011.49086579689</v>
          </cell>
          <cell r="I221">
            <v>187501.37419539722</v>
          </cell>
          <cell r="J221">
            <v>170220.88771571385</v>
          </cell>
          <cell r="K221">
            <v>174443.72346238076</v>
          </cell>
        </row>
        <row r="222">
          <cell r="H222">
            <v>178540.82248899416</v>
          </cell>
          <cell r="I222">
            <v>188304.37325338935</v>
          </cell>
          <cell r="J222">
            <v>170446.4262004995</v>
          </cell>
          <cell r="K222">
            <v>174959.20905222275</v>
          </cell>
        </row>
        <row r="223">
          <cell r="H223">
            <v>179070.15411219143</v>
          </cell>
          <cell r="I223">
            <v>189107.37231138148</v>
          </cell>
          <cell r="J223">
            <v>170671.96468528514</v>
          </cell>
          <cell r="K223">
            <v>175476.21791494644</v>
          </cell>
        </row>
        <row r="224">
          <cell r="H224">
            <v>179599.48573538871</v>
          </cell>
          <cell r="I224">
            <v>189910.37136937361</v>
          </cell>
          <cell r="J224">
            <v>170897.50317007079</v>
          </cell>
          <cell r="K224">
            <v>175994.75455186149</v>
          </cell>
        </row>
        <row r="225">
          <cell r="H225">
            <v>180128.81735858598</v>
          </cell>
          <cell r="I225">
            <v>190713.37042736573</v>
          </cell>
          <cell r="J225">
            <v>171123.04165485644</v>
          </cell>
          <cell r="K225">
            <v>176514.82347757911</v>
          </cell>
        </row>
        <row r="226">
          <cell r="H226">
            <v>180658.14898178325</v>
          </cell>
          <cell r="I226">
            <v>191516.36948535786</v>
          </cell>
          <cell r="J226">
            <v>171348.58013964209</v>
          </cell>
          <cell r="K226">
            <v>177036.42922005121</v>
          </cell>
        </row>
        <row r="227">
          <cell r="A227">
            <v>2015</v>
          </cell>
          <cell r="H227">
            <v>181187.48060498037</v>
          </cell>
          <cell r="I227">
            <v>192319.36854335011</v>
          </cell>
          <cell r="J227">
            <v>171574.11862442762</v>
          </cell>
          <cell r="K227">
            <v>177559.57632060995</v>
          </cell>
        </row>
        <row r="228">
          <cell r="H228">
            <v>181721.30526770817</v>
          </cell>
          <cell r="I228">
            <v>193148.59804161882</v>
          </cell>
          <cell r="J228">
            <v>171808.1358611694</v>
          </cell>
          <cell r="K228">
            <v>178084.26933400726</v>
          </cell>
        </row>
        <row r="229">
          <cell r="H229">
            <v>182255.12993043597</v>
          </cell>
          <cell r="I229">
            <v>193977.82753988754</v>
          </cell>
          <cell r="J229">
            <v>172042.15309791118</v>
          </cell>
          <cell r="K229">
            <v>178610.51282845443</v>
          </cell>
        </row>
        <row r="230">
          <cell r="H230">
            <v>182788.95459316377</v>
          </cell>
          <cell r="I230">
            <v>194807.05703815626</v>
          </cell>
          <cell r="J230">
            <v>172276.17033465297</v>
          </cell>
          <cell r="K230">
            <v>179138.31138566197</v>
          </cell>
        </row>
        <row r="231">
          <cell r="H231">
            <v>183322.77925589157</v>
          </cell>
          <cell r="I231">
            <v>195636.28653642497</v>
          </cell>
          <cell r="J231">
            <v>172510.18757139475</v>
          </cell>
          <cell r="K231">
            <v>179667.66960087942</v>
          </cell>
        </row>
        <row r="232">
          <cell r="H232">
            <v>183856.60391861937</v>
          </cell>
          <cell r="I232">
            <v>196465.51603469369</v>
          </cell>
          <cell r="J232">
            <v>172744.20480813654</v>
          </cell>
          <cell r="K232">
            <v>180198.59208293544</v>
          </cell>
          <cell r="AC232" t="str">
            <v>Pre-Bubble, Q1 1987 - Q4 1999  (13 yrs)</v>
          </cell>
          <cell r="AD232">
            <v>3.6042340089958547E-2</v>
          </cell>
        </row>
        <row r="233">
          <cell r="H233">
            <v>184390.42858134717</v>
          </cell>
          <cell r="I233">
            <v>197294.74553296241</v>
          </cell>
          <cell r="J233">
            <v>172978.22204487832</v>
          </cell>
          <cell r="K233">
            <v>180731.08345427789</v>
          </cell>
          <cell r="AC233" t="str">
            <v>Bubble, Jan 2000 - May 2007  (7 yrs, 5 mos)</v>
          </cell>
          <cell r="AD233">
            <v>7.9160353552969465E-2</v>
          </cell>
        </row>
        <row r="234">
          <cell r="H234">
            <v>184924.25324407496</v>
          </cell>
          <cell r="I234">
            <v>198123.97503123112</v>
          </cell>
          <cell r="J234">
            <v>173212.2392816201</v>
          </cell>
          <cell r="K234">
            <v>181265.14835101407</v>
          </cell>
          <cell r="AC234" t="str">
            <v>Bust, Jun 2007 - Oct 2011 (4 yrs, 5 mos)</v>
          </cell>
          <cell r="AD234">
            <v>-5.7574315063067094E-2</v>
          </cell>
        </row>
        <row r="235">
          <cell r="H235">
            <v>185458.07790680276</v>
          </cell>
          <cell r="I235">
            <v>198953.20452949984</v>
          </cell>
          <cell r="J235">
            <v>173446.25651836189</v>
          </cell>
          <cell r="K235">
            <v>181800.79142295106</v>
          </cell>
          <cell r="AC235" t="str">
            <v>Recovery to Date, Nov 2011 - Jun 2013 (20 mos)</v>
          </cell>
          <cell r="AD235">
            <v>4.6698013598750476E-2</v>
          </cell>
        </row>
        <row r="236">
          <cell r="H236">
            <v>185991.90256953056</v>
          </cell>
          <cell r="I236">
            <v>199782.43402776856</v>
          </cell>
          <cell r="J236">
            <v>173680.27375510367</v>
          </cell>
          <cell r="K236">
            <v>182338.01733363629</v>
          </cell>
          <cell r="AC236" t="str">
            <v>Mean Expectations (All), Jan 2013 - Dec 2017 (5yrs)</v>
          </cell>
          <cell r="AD236">
            <v>4.3431087747814345E-2</v>
          </cell>
        </row>
        <row r="237">
          <cell r="H237">
            <v>186525.72723225836</v>
          </cell>
          <cell r="I237">
            <v>200611.66352603727</v>
          </cell>
          <cell r="J237">
            <v>173914.29099184545</v>
          </cell>
          <cell r="K237">
            <v>182876.83076039806</v>
          </cell>
          <cell r="AC237" t="str">
            <v>Mean Expectations (Optimistic), Jan 2013 - Dec 2017 (5yrs)</v>
          </cell>
          <cell r="AD237">
            <v>6.1902767968124994E-2</v>
          </cell>
        </row>
        <row r="238">
          <cell r="H238">
            <v>187059.55189498616</v>
          </cell>
          <cell r="I238">
            <v>201440.89302430599</v>
          </cell>
          <cell r="J238">
            <v>174148.30822858724</v>
          </cell>
          <cell r="K238">
            <v>183417.2363943863</v>
          </cell>
          <cell r="AC238" t="str">
            <v>Mean Expectations (Pessimistic), Jan 2013 - Dec 2017 (5yrs)</v>
          </cell>
          <cell r="AD238">
            <v>2.4854075997911895E-2</v>
          </cell>
        </row>
        <row r="239">
          <cell r="A239">
            <v>2016</v>
          </cell>
          <cell r="H239">
            <v>187593.3765577141</v>
          </cell>
          <cell r="I239">
            <v>202270.12252257479</v>
          </cell>
          <cell r="J239">
            <v>174382.32546532905</v>
          </cell>
          <cell r="K239">
            <v>183959.2389406134</v>
          </cell>
        </row>
        <row r="240">
          <cell r="H240">
            <v>188132.47691706021</v>
          </cell>
          <cell r="I240">
            <v>203069.18709883571</v>
          </cell>
          <cell r="J240">
            <v>174633.10025730147</v>
          </cell>
          <cell r="K240">
            <v>184502.84311799519</v>
          </cell>
        </row>
        <row r="241">
          <cell r="H241">
            <v>188671.57727640631</v>
          </cell>
          <cell r="I241">
            <v>203868.25167509663</v>
          </cell>
          <cell r="J241">
            <v>174883.87504927389</v>
          </cell>
          <cell r="K241">
            <v>185048.053659392</v>
          </cell>
        </row>
        <row r="242">
          <cell r="H242">
            <v>189210.67763575242</v>
          </cell>
          <cell r="I242">
            <v>204667.31625135755</v>
          </cell>
          <cell r="J242">
            <v>175134.64984124631</v>
          </cell>
          <cell r="K242">
            <v>185594.8753116499</v>
          </cell>
        </row>
        <row r="243">
          <cell r="H243">
            <v>189749.77799509853</v>
          </cell>
          <cell r="I243">
            <v>205466.38082761847</v>
          </cell>
          <cell r="J243">
            <v>175385.42463321873</v>
          </cell>
          <cell r="K243">
            <v>186143.31283564202</v>
          </cell>
        </row>
        <row r="244">
          <cell r="H244">
            <v>190288.87835444463</v>
          </cell>
          <cell r="I244">
            <v>206265.44540387939</v>
          </cell>
          <cell r="J244">
            <v>175636.19942519115</v>
          </cell>
          <cell r="K244">
            <v>186693.37100630996</v>
          </cell>
        </row>
        <row r="245">
          <cell r="H245">
            <v>190827.97871379074</v>
          </cell>
          <cell r="I245">
            <v>207064.50998014031</v>
          </cell>
          <cell r="J245">
            <v>175886.97421716357</v>
          </cell>
          <cell r="K245">
            <v>187245.0546127054</v>
          </cell>
        </row>
        <row r="246">
          <cell r="H246">
            <v>191367.07907313685</v>
          </cell>
          <cell r="I246">
            <v>207863.57455640123</v>
          </cell>
          <cell r="J246">
            <v>176137.74900913599</v>
          </cell>
          <cell r="K246">
            <v>187798.36845803179</v>
          </cell>
        </row>
        <row r="247">
          <cell r="H247">
            <v>191906.17943248295</v>
          </cell>
          <cell r="I247">
            <v>208662.63913266215</v>
          </cell>
          <cell r="J247">
            <v>176388.52380110841</v>
          </cell>
          <cell r="K247">
            <v>188353.31735968619</v>
          </cell>
        </row>
        <row r="248">
          <cell r="H248">
            <v>192445.27979182906</v>
          </cell>
          <cell r="I248">
            <v>209461.70370892307</v>
          </cell>
          <cell r="J248">
            <v>176639.29859308084</v>
          </cell>
          <cell r="K248">
            <v>188909.90614930112</v>
          </cell>
        </row>
        <row r="249">
          <cell r="H249">
            <v>192984.38015117517</v>
          </cell>
          <cell r="I249">
            <v>210260.76828518399</v>
          </cell>
          <cell r="J249">
            <v>176890.07338505326</v>
          </cell>
          <cell r="K249">
            <v>189468.13967278681</v>
          </cell>
        </row>
        <row r="250">
          <cell r="H250">
            <v>193523.48051052127</v>
          </cell>
          <cell r="I250">
            <v>211059.83286144491</v>
          </cell>
          <cell r="J250">
            <v>177140.84817702568</v>
          </cell>
          <cell r="K250">
            <v>190028.02279037316</v>
          </cell>
        </row>
        <row r="251">
          <cell r="A251">
            <v>2017</v>
          </cell>
          <cell r="H251">
            <v>194062.58086986732</v>
          </cell>
          <cell r="I251">
            <v>211858.89743770575</v>
          </cell>
          <cell r="J251">
            <v>177391.62296899795</v>
          </cell>
          <cell r="K251">
            <v>190589.56037665223</v>
          </cell>
        </row>
        <row r="264">
          <cell r="H264">
            <v>0.23685519993541959</v>
          </cell>
          <cell r="I264">
            <v>0.35027977971769109</v>
          </cell>
          <cell r="J264">
            <v>0.13060307819629036</v>
          </cell>
        </row>
        <row r="265">
          <cell r="H265" t="str">
            <v>Cumulative Projected HPA, Q4 2017/Q4 2012</v>
          </cell>
        </row>
        <row r="266">
          <cell r="AD266">
            <v>2010</v>
          </cell>
          <cell r="AE266">
            <v>2010</v>
          </cell>
          <cell r="AF266">
            <v>2010</v>
          </cell>
          <cell r="AG266">
            <v>2010</v>
          </cell>
          <cell r="AH266">
            <v>2011</v>
          </cell>
          <cell r="AI266">
            <v>2011</v>
          </cell>
          <cell r="AJ266">
            <v>2011</v>
          </cell>
          <cell r="AK266">
            <v>2011</v>
          </cell>
          <cell r="AL266">
            <v>2012</v>
          </cell>
          <cell r="AM266">
            <v>2012</v>
          </cell>
          <cell r="AN266">
            <v>2012</v>
          </cell>
          <cell r="AO266">
            <v>2012</v>
          </cell>
          <cell r="AP266">
            <v>2013</v>
          </cell>
          <cell r="AQ266">
            <v>2013</v>
          </cell>
          <cell r="AR266">
            <v>2013</v>
          </cell>
        </row>
        <row r="267">
          <cell r="AD267" t="str">
            <v>Q1*</v>
          </cell>
          <cell r="AE267" t="str">
            <v>Q2</v>
          </cell>
          <cell r="AF267" t="str">
            <v>Q3</v>
          </cell>
          <cell r="AG267" t="str">
            <v>Q4</v>
          </cell>
          <cell r="AH267" t="str">
            <v>Q1</v>
          </cell>
          <cell r="AI267" t="str">
            <v>Q2</v>
          </cell>
          <cell r="AJ267" t="str">
            <v>Q3</v>
          </cell>
          <cell r="AK267" t="str">
            <v>Q4</v>
          </cell>
          <cell r="AL267" t="str">
            <v>Q1</v>
          </cell>
          <cell r="AM267" t="str">
            <v>Q2</v>
          </cell>
          <cell r="AN267" t="str">
            <v>Q3</v>
          </cell>
          <cell r="AO267" t="str">
            <v>Q4</v>
          </cell>
          <cell r="AP267" t="str">
            <v>Q1</v>
          </cell>
          <cell r="AQ267" t="str">
            <v>Q2</v>
          </cell>
          <cell r="AR267" t="str">
            <v>Q3</v>
          </cell>
        </row>
        <row r="268">
          <cell r="AC268" t="str">
            <v>All Panelists (Mean)</v>
          </cell>
          <cell r="AD268">
            <v>2.3708813082627067E-2</v>
          </cell>
          <cell r="AE268">
            <v>2.0095913478051397E-2</v>
          </cell>
          <cell r="AF268">
            <v>1.889253019251047E-2</v>
          </cell>
          <cell r="AG268">
            <v>1.4021256914724001E-2</v>
          </cell>
          <cell r="AH268">
            <v>1.8576859321941308E-2</v>
          </cell>
          <cell r="AI268">
            <v>1.1167760978510355E-2</v>
          </cell>
          <cell r="AJ268">
            <v>1.0650696077697086E-2</v>
          </cell>
          <cell r="AK268">
            <v>1.1206020036149456E-2</v>
          </cell>
          <cell r="AL268">
            <v>1.9652248674535633E-2</v>
          </cell>
          <cell r="AM268">
            <v>1.9652248674535633E-2</v>
          </cell>
          <cell r="AN268">
            <v>2.8739875765209755E-2</v>
          </cell>
          <cell r="AO268">
            <v>3.5350725880175959E-2</v>
          </cell>
          <cell r="AP268">
            <v>4.0554534848763257E-2</v>
          </cell>
          <cell r="AQ268">
            <v>4.1143423573244187E-2</v>
          </cell>
          <cell r="AR268">
            <v>4.3431087747814345E-2</v>
          </cell>
        </row>
        <row r="269">
          <cell r="AC269" t="str">
            <v>Optimists (Mean)</v>
          </cell>
          <cell r="AD269">
            <v>4.3168557301160648E-2</v>
          </cell>
          <cell r="AE269">
            <v>3.9254756869593121E-2</v>
          </cell>
          <cell r="AF269">
            <v>3.8000133533338865E-2</v>
          </cell>
          <cell r="AG269">
            <v>2.8418249312570198E-2</v>
          </cell>
          <cell r="AH269">
            <v>3.320097253390486E-2</v>
          </cell>
          <cell r="AI269">
            <v>2.8846995257563846E-2</v>
          </cell>
          <cell r="AJ269">
            <v>2.7289376853360858E-2</v>
          </cell>
          <cell r="AK269">
            <v>2.5505345729319062E-2</v>
          </cell>
          <cell r="AL269">
            <v>3.6115426023240582E-2</v>
          </cell>
          <cell r="AM269">
            <v>3.4496460558268272E-2</v>
          </cell>
          <cell r="AN269">
            <v>4.4230420176749163E-2</v>
          </cell>
          <cell r="AO269">
            <v>5.0151076679985973E-2</v>
          </cell>
          <cell r="AP269">
            <v>6.0597265765063746E-2</v>
          </cell>
          <cell r="AQ269">
            <v>5.8338797445240731E-2</v>
          </cell>
          <cell r="AR269">
            <v>6.1902767968124994E-2</v>
          </cell>
        </row>
        <row r="270">
          <cell r="AC270" t="str">
            <v>Pessimists (Mean)</v>
          </cell>
          <cell r="AD270">
            <v>2.1903834001391065E-3</v>
          </cell>
          <cell r="AE270">
            <v>-3.5044767863533499E-3</v>
          </cell>
          <cell r="AF270">
            <v>-3.4030832633734631E-3</v>
          </cell>
          <cell r="AG270">
            <v>-3.7479897523230443E-3</v>
          </cell>
          <cell r="AH270">
            <v>-8.0128308062787923E-4</v>
          </cell>
          <cell r="AI270">
            <v>-1.2298824315852941E-2</v>
          </cell>
          <cell r="AJ270">
            <v>-1.1585348599721712E-2</v>
          </cell>
          <cell r="AK270">
            <v>-6.6067227221117131E-3</v>
          </cell>
          <cell r="AL270">
            <v>1.276735726813305E-3</v>
          </cell>
          <cell r="AM270">
            <v>3.2192065872802544E-3</v>
          </cell>
          <cell r="AN270">
            <v>1.1358998393793174E-2</v>
          </cell>
          <cell r="AO270">
            <v>1.6936510355382461E-2</v>
          </cell>
          <cell r="AP270">
            <v>2.2375973244631142E-2</v>
          </cell>
          <cell r="AQ270">
            <v>2.3482646511662875E-2</v>
          </cell>
          <cell r="AR270">
            <v>2.4854075997911895E-2</v>
          </cell>
        </row>
        <row r="273">
          <cell r="AC273" t="str">
            <v>Actual Avg Annual Growth Rate, Pre-Bubble (1987-1999)</v>
          </cell>
          <cell r="AD273">
            <v>3.5999999999999997E-2</v>
          </cell>
          <cell r="AE273">
            <v>3.5999999999999997E-2</v>
          </cell>
          <cell r="AF273">
            <v>3.5999999999999997E-2</v>
          </cell>
          <cell r="AG273">
            <v>3.5999999999999997E-2</v>
          </cell>
          <cell r="AH273">
            <v>3.5999999999999997E-2</v>
          </cell>
          <cell r="AI273">
            <v>3.5999999999999997E-2</v>
          </cell>
          <cell r="AJ273">
            <v>3.5999999999999997E-2</v>
          </cell>
          <cell r="AK273">
            <v>3.5999999999999997E-2</v>
          </cell>
          <cell r="AL273">
            <v>3.5999999999999997E-2</v>
          </cell>
          <cell r="AM273">
            <v>3.5999999999999997E-2</v>
          </cell>
          <cell r="AN273">
            <v>3.5999999999999997E-2</v>
          </cell>
          <cell r="AO273">
            <v>3.5999999999999997E-2</v>
          </cell>
          <cell r="AP273">
            <v>3.5999999999999997E-2</v>
          </cell>
          <cell r="AQ273">
            <v>3.5999999999999997E-2</v>
          </cell>
          <cell r="AR273">
            <v>3.5999999999999997E-2</v>
          </cell>
        </row>
        <row r="303">
          <cell r="AD303" t="str">
            <v>2012</v>
          </cell>
          <cell r="AE303" t="str">
            <v>2013</v>
          </cell>
          <cell r="AF303" t="str">
            <v>2014</v>
          </cell>
          <cell r="AG303" t="str">
            <v>2015</v>
          </cell>
          <cell r="AH303" t="str">
            <v>2016</v>
          </cell>
          <cell r="AI303" t="str">
            <v>2017</v>
          </cell>
        </row>
        <row r="304">
          <cell r="AC304" t="str">
            <v>All Panelists (Mean)</v>
          </cell>
          <cell r="AD304" t="str">
            <v>n/a</v>
          </cell>
          <cell r="AE304">
            <v>6.7466037735848916E-2</v>
          </cell>
          <cell r="AF304">
            <v>0.11431167066037773</v>
          </cell>
          <cell r="AG304">
            <v>0.15479592482460403</v>
          </cell>
          <cell r="AH304">
            <v>0.19562381489938874</v>
          </cell>
          <cell r="AI304">
            <v>0.23685519993541959</v>
          </cell>
        </row>
        <row r="305">
          <cell r="AC305" t="str">
            <v>Optimists (Mean)</v>
          </cell>
          <cell r="AD305" t="str">
            <v>n/a</v>
          </cell>
          <cell r="AE305">
            <v>9.3455555555555847E-2</v>
          </cell>
          <cell r="AF305">
            <v>0.16433001814814818</v>
          </cell>
          <cell r="AG305">
            <v>0.22574486005959282</v>
          </cell>
          <cell r="AH305">
            <v>0.28916585419104401</v>
          </cell>
          <cell r="AI305">
            <v>0.35027977971769109</v>
          </cell>
        </row>
        <row r="306">
          <cell r="AC306" t="str">
            <v>Pessimists (Mean)</v>
          </cell>
          <cell r="AD306" t="str">
            <v>n/a</v>
          </cell>
          <cell r="AE306">
            <v>5.1459259259259316E-2</v>
          </cell>
          <cell r="AF306">
            <v>7.6275696666666448E-2</v>
          </cell>
          <cell r="AG306">
            <v>9.3525293973407475E-2</v>
          </cell>
          <cell r="AH306">
            <v>0.1114233617930469</v>
          </cell>
          <cell r="AI306">
            <v>0.13060307819629036</v>
          </cell>
        </row>
        <row r="307">
          <cell r="AC307" t="str">
            <v>Actual Avg Annual Growth Rate, Pre-Bubble (1987-1999)</v>
          </cell>
          <cell r="AD307" t="str">
            <v>n/a</v>
          </cell>
          <cell r="AE307">
            <v>3.6042340000000062E-2</v>
          </cell>
          <cell r="AF307">
            <v>7.3383730272676306E-2</v>
          </cell>
          <cell r="AG307">
            <v>0.1120709916296323</v>
          </cell>
          <cell r="AH307">
            <v>0.15215263241408516</v>
          </cell>
          <cell r="AI307">
            <v>0.19367890932344856</v>
          </cell>
        </row>
        <row r="341">
          <cell r="AD341" t="str">
            <v>2013</v>
          </cell>
          <cell r="AE341" t="str">
            <v>2014</v>
          </cell>
          <cell r="AF341" t="str">
            <v>2015</v>
          </cell>
          <cell r="AG341" t="str">
            <v>2016</v>
          </cell>
          <cell r="AH341" t="str">
            <v>2017</v>
          </cell>
        </row>
        <row r="342">
          <cell r="AC342" t="str">
            <v>As projected 3 Years Ago*</v>
          </cell>
          <cell r="AD342">
            <v>3.4500000000000003E-2</v>
          </cell>
          <cell r="AE342">
            <v>3.7694999999999999E-2</v>
          </cell>
          <cell r="AF342" t="str">
            <v>n/a</v>
          </cell>
          <cell r="AG342" t="str">
            <v>n/a</v>
          </cell>
          <cell r="AH342" t="str">
            <v>n/a</v>
          </cell>
        </row>
        <row r="343">
          <cell r="AC343" t="str">
            <v>As projected 2 Years Ago</v>
          </cell>
          <cell r="AD343">
            <v>2.18E-2</v>
          </cell>
          <cell r="AE343">
            <v>2.92E-2</v>
          </cell>
          <cell r="AF343">
            <v>3.4700000000000002E-2</v>
          </cell>
          <cell r="AG343" t="str">
            <v>n/a</v>
          </cell>
          <cell r="AH343" t="str">
            <v>n/a</v>
          </cell>
        </row>
        <row r="344">
          <cell r="AC344" t="str">
            <v>As projected 1 Year Ago</v>
          </cell>
          <cell r="AD344">
            <v>1.34E-2</v>
          </cell>
          <cell r="AE344">
            <v>2.52E-2</v>
          </cell>
          <cell r="AF344">
            <v>3.0300000000000001E-2</v>
          </cell>
          <cell r="AG344">
            <v>3.2800000000000003E-2</v>
          </cell>
          <cell r="AH344" t="str">
            <v>n/a</v>
          </cell>
        </row>
        <row r="345">
          <cell r="AC345" t="str">
            <v>As projected 1 Quarter Ago</v>
          </cell>
          <cell r="AD345">
            <v>5.4083809523809506E-2</v>
          </cell>
          <cell r="AE345">
            <v>4.3714761904761888E-2</v>
          </cell>
          <cell r="AF345">
            <v>3.6523333333333317E-2</v>
          </cell>
          <cell r="AG345">
            <v>3.520190476190474E-2</v>
          </cell>
          <cell r="AH345">
            <v>3.4643809523809486E-2</v>
          </cell>
        </row>
        <row r="346">
          <cell r="AC346" t="str">
            <v>As projected now (Q3 2013)</v>
          </cell>
          <cell r="AD346">
            <v>6.7466037735849041E-2</v>
          </cell>
          <cell r="AE346">
            <v>4.3625471698113226E-2</v>
          </cell>
          <cell r="AF346">
            <v>3.5839150943396222E-2</v>
          </cell>
          <cell r="AG346">
            <v>3.4850943396226408E-2</v>
          </cell>
          <cell r="AH346">
            <v>3.4123584905660358E-2</v>
          </cell>
        </row>
        <row r="396">
          <cell r="AG396" t="str">
            <v>2012</v>
          </cell>
          <cell r="AH396" t="str">
            <v>2013</v>
          </cell>
          <cell r="AI396" t="str">
            <v>2014</v>
          </cell>
          <cell r="AJ396" t="str">
            <v>2015</v>
          </cell>
          <cell r="AK396" t="str">
            <v>2016</v>
          </cell>
          <cell r="AL396" t="str">
            <v>2017</v>
          </cell>
        </row>
        <row r="397">
          <cell r="AD397" t="str">
            <v>Current Survey (Q3 2013)</v>
          </cell>
          <cell r="AG397">
            <v>0</v>
          </cell>
          <cell r="AH397">
            <v>6.7466037735849027E-2</v>
          </cell>
          <cell r="AI397">
            <v>0.11431167066037733</v>
          </cell>
          <cell r="AJ397">
            <v>0.15479592482460366</v>
          </cell>
          <cell r="AK397">
            <v>0.19562381489938896</v>
          </cell>
          <cell r="AL397">
            <v>0.23685519993541906</v>
          </cell>
        </row>
        <row r="398">
          <cell r="AD398" t="str">
            <v>Previous Survey (Q2 2013)</v>
          </cell>
          <cell r="AG398">
            <v>0</v>
          </cell>
          <cell r="AH398">
            <v>5.4083809523809423E-2</v>
          </cell>
          <cell r="AI398">
            <v>0.10016283228480738</v>
          </cell>
          <cell r="AJ398">
            <v>0.14034444612928931</v>
          </cell>
          <cell r="AK398">
            <v>0.18048674271769949</v>
          </cell>
          <cell r="AL398">
            <v>0.22138330057779387</v>
          </cell>
        </row>
        <row r="399">
          <cell r="AD399" t="str">
            <v>1 Year Ago</v>
          </cell>
          <cell r="AG399">
            <v>0</v>
          </cell>
          <cell r="AH399">
            <v>2.3500000000000076E-2</v>
          </cell>
          <cell r="AI399">
            <v>5.4921449999999927E-2</v>
          </cell>
          <cell r="AJ399">
            <v>8.7940491385000152E-2</v>
          </cell>
          <cell r="AK399">
            <v>0.12438649784639777</v>
          </cell>
        </row>
        <row r="400">
          <cell r="AD400" t="str">
            <v>2 Years Ago</v>
          </cell>
          <cell r="AG400">
            <v>0</v>
          </cell>
          <cell r="AH400">
            <v>1.7700000000000049E-2</v>
          </cell>
          <cell r="AI400">
            <v>4.6195599999999892E-2</v>
          </cell>
          <cell r="AJ400">
            <v>8.1138533040000071E-2</v>
          </cell>
        </row>
        <row r="401">
          <cell r="AD401" t="str">
            <v>3 Years Ago</v>
          </cell>
          <cell r="AG401">
            <v>0</v>
          </cell>
          <cell r="AH401">
            <v>3.3601834862385216E-2</v>
          </cell>
          <cell r="AI401">
            <v>7.2024323620907271E-2</v>
          </cell>
        </row>
        <row r="402">
          <cell r="AD402" t="str">
            <v>Actual Avg Ann Growth Rate, Pre-Bubble (1987-1999)</v>
          </cell>
          <cell r="AG402">
            <v>0</v>
          </cell>
          <cell r="AH402">
            <v>3.6049999999999915E-2</v>
          </cell>
          <cell r="AI402">
            <v>7.3399602499999661E-2</v>
          </cell>
          <cell r="AJ402">
            <v>0.11209565817012468</v>
          </cell>
          <cell r="AK402">
            <v>0.15218670664715761</v>
          </cell>
          <cell r="AL402">
            <v>0.19372303742178754</v>
          </cell>
        </row>
      </sheetData>
      <sheetData sheetId="5"/>
      <sheetData sheetId="6"/>
      <sheetData sheetId="7"/>
      <sheetData sheetId="8"/>
      <sheetData sheetId="9"/>
      <sheetData sheetId="10"/>
      <sheetData sheetId="11"/>
      <sheetData sheetId="12"/>
      <sheetData sheetId="13">
        <row r="16">
          <cell r="E16" t="str">
            <v>Yes</v>
          </cell>
          <cell r="H16">
            <v>0.12087912087912088</v>
          </cell>
        </row>
        <row r="17">
          <cell r="E17" t="str">
            <v>No</v>
          </cell>
          <cell r="H17">
            <v>0.87912087912087911</v>
          </cell>
        </row>
        <row r="53">
          <cell r="I53" t="str">
            <v>4.50% *</v>
          </cell>
          <cell r="J53">
            <v>11</v>
          </cell>
        </row>
        <row r="54">
          <cell r="I54">
            <v>4.7500000000000001E-2</v>
          </cell>
          <cell r="J54">
            <v>1</v>
          </cell>
        </row>
        <row r="55">
          <cell r="I55">
            <v>0.05</v>
          </cell>
          <cell r="J55">
            <v>6</v>
          </cell>
        </row>
        <row r="56">
          <cell r="I56">
            <v>5.2499999999999998E-2</v>
          </cell>
          <cell r="J56">
            <v>4</v>
          </cell>
        </row>
        <row r="57">
          <cell r="I57">
            <v>5.5E-2</v>
          </cell>
          <cell r="J57">
            <v>11</v>
          </cell>
        </row>
        <row r="58">
          <cell r="I58">
            <v>5.7500000000000002E-2</v>
          </cell>
          <cell r="J58">
            <v>1</v>
          </cell>
        </row>
        <row r="59">
          <cell r="I59">
            <v>0.06</v>
          </cell>
          <cell r="J59">
            <v>39</v>
          </cell>
        </row>
        <row r="60">
          <cell r="I60">
            <v>6.5000000000000002E-2</v>
          </cell>
          <cell r="J60">
            <v>7</v>
          </cell>
        </row>
        <row r="61">
          <cell r="I61">
            <v>7.0000000000000007E-2</v>
          </cell>
          <cell r="J61">
            <v>6</v>
          </cell>
        </row>
      </sheetData>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Housing vs other assets"/>
      <sheetName val="Housing performance"/>
      <sheetName val="HPI comparison"/>
      <sheetName val="MSA correlations"/>
      <sheetName val="MSA returns and volatilities"/>
      <sheetName val="Peak to Trough"/>
      <sheetName val="Supporting sheets follow"/>
      <sheetName val="NAR Data"/>
      <sheetName val="OFHEO data"/>
      <sheetName val="External Data"/>
      <sheetName val="Boston"/>
      <sheetName val="Chicago"/>
      <sheetName val="Denver"/>
      <sheetName val="Las Vegas"/>
      <sheetName val="Los Angeles"/>
      <sheetName val="Miami"/>
      <sheetName val="New York"/>
      <sheetName val="San Diego"/>
      <sheetName val="San francisco"/>
      <sheetName val="Washington DC"/>
      <sheetName val="Bond Index"/>
      <sheetName val="S&amp;P 500"/>
      <sheetName val="Composite index"/>
      <sheetName val="5-yr returns"/>
      <sheetName val="US level indexes"/>
      <sheetName val="Asset class graph"/>
      <sheetName val="rank and percentile"/>
    </sheetNames>
    <sheetDataSet>
      <sheetData sheetId="0"/>
      <sheetData sheetId="1"/>
      <sheetData sheetId="2"/>
      <sheetData sheetId="3"/>
      <sheetData sheetId="4"/>
      <sheetData sheetId="5"/>
      <sheetData sheetId="6"/>
      <sheetData sheetId="7"/>
      <sheetData sheetId="8"/>
      <sheetData sheetId="9"/>
      <sheetData sheetId="10"/>
      <sheetData sheetId="11">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v>5.5888219567635539E-2</v>
          </cell>
        </row>
        <row r="15">
          <cell r="F15">
            <v>9.286561773485319E-2</v>
          </cell>
        </row>
        <row r="16">
          <cell r="F16">
            <v>0.13973189474966999</v>
          </cell>
        </row>
        <row r="17">
          <cell r="F17">
            <v>0.15861410660470115</v>
          </cell>
        </row>
        <row r="18">
          <cell r="F18">
            <v>0.18220901388685254</v>
          </cell>
        </row>
        <row r="19">
          <cell r="F19">
            <v>0.19280886010033424</v>
          </cell>
        </row>
        <row r="20">
          <cell r="F20">
            <v>0.2051949734364682</v>
          </cell>
        </row>
        <row r="21">
          <cell r="F21">
            <v>0.2098696669747474</v>
          </cell>
        </row>
        <row r="22">
          <cell r="F22">
            <v>0.24065947858000847</v>
          </cell>
          <cell r="G22" t="str">
            <v/>
          </cell>
        </row>
        <row r="23">
          <cell r="F23">
            <v>0.26628840292362538</v>
          </cell>
          <cell r="G23" t="str">
            <v/>
          </cell>
        </row>
        <row r="24">
          <cell r="F24">
            <v>0.29863508447097814</v>
          </cell>
          <cell r="G24" t="str">
            <v/>
          </cell>
        </row>
        <row r="25">
          <cell r="F25">
            <v>0.32125392532787644</v>
          </cell>
          <cell r="G25" t="str">
            <v/>
          </cell>
        </row>
        <row r="26">
          <cell r="F26">
            <v>0.30233857194795971</v>
          </cell>
          <cell r="G26" t="str">
            <v/>
          </cell>
        </row>
        <row r="27">
          <cell r="F27">
            <v>0.26703454122696924</v>
          </cell>
          <cell r="G27" t="str">
            <v/>
          </cell>
        </row>
        <row r="28">
          <cell r="F28">
            <v>0.2189226004290703</v>
          </cell>
          <cell r="G28" t="str">
            <v/>
          </cell>
        </row>
        <row r="29">
          <cell r="F29">
            <v>0.17472217159444883</v>
          </cell>
          <cell r="G29" t="str">
            <v/>
          </cell>
        </row>
        <row r="30">
          <cell r="F30">
            <v>0.13826107607238769</v>
          </cell>
          <cell r="G30">
            <v>0.919356360054844</v>
          </cell>
        </row>
        <row r="31">
          <cell r="F31">
            <v>0.11506264388501547</v>
          </cell>
          <cell r="G31">
            <v>0.93406006587079737</v>
          </cell>
        </row>
        <row r="32">
          <cell r="F32">
            <v>8.3894896087811394E-2</v>
          </cell>
          <cell r="G32">
            <v>0.94637944917399786</v>
          </cell>
        </row>
        <row r="33">
          <cell r="F33">
            <v>6.7902515291583448E-2</v>
          </cell>
          <cell r="G33">
            <v>0.93236238579335706</v>
          </cell>
        </row>
        <row r="34">
          <cell r="F34">
            <v>5.9820332228842275E-2</v>
          </cell>
          <cell r="G34">
            <v>0.92328847271605052</v>
          </cell>
        </row>
        <row r="35">
          <cell r="F35">
            <v>3.6602578977547054E-2</v>
          </cell>
          <cell r="G35">
            <v>0.87779702711349117</v>
          </cell>
        </row>
        <row r="36">
          <cell r="F36">
            <v>2.7514963285269367E-2</v>
          </cell>
          <cell r="G36">
            <v>0.83416251770959726</v>
          </cell>
        </row>
        <row r="37">
          <cell r="F37">
            <v>1.8977412470121274E-2</v>
          </cell>
          <cell r="G37">
            <v>0.79272569165877727</v>
          </cell>
        </row>
        <row r="38">
          <cell r="F38">
            <v>1.0272920708191684E-2</v>
          </cell>
          <cell r="G38">
            <v>0.75135237953738976</v>
          </cell>
        </row>
        <row r="39">
          <cell r="F39">
            <v>7.6346296857947391E-3</v>
          </cell>
          <cell r="G39">
            <v>0.69262279669895177</v>
          </cell>
        </row>
        <row r="40">
          <cell r="F40">
            <v>-1.1548684784782208E-2</v>
          </cell>
          <cell r="G40">
            <v>0.61741885948834685</v>
          </cell>
        </row>
        <row r="41">
          <cell r="F41">
            <v>-2.7183552554202774E-2</v>
          </cell>
          <cell r="G41">
            <v>0.55567247212982729</v>
          </cell>
        </row>
        <row r="42">
          <cell r="F42">
            <v>-3.3745947404487851E-2</v>
          </cell>
          <cell r="G42">
            <v>0.4769469535528934</v>
          </cell>
        </row>
        <row r="43">
          <cell r="F43">
            <v>-5.0424071045916369E-2</v>
          </cell>
          <cell r="G43">
            <v>0.37591032272941005</v>
          </cell>
        </row>
        <row r="44">
          <cell r="F44">
            <v>-6.7146635963190052E-2</v>
          </cell>
          <cell r="G44">
            <v>0.25163713905417873</v>
          </cell>
        </row>
        <row r="45">
          <cell r="F45">
            <v>-9.8733566343361279E-2</v>
          </cell>
          <cell r="G45">
            <v>0.13568498045858954</v>
          </cell>
        </row>
        <row r="46">
          <cell r="F46">
            <v>-0.1228411109563545</v>
          </cell>
          <cell r="G46">
            <v>5.1767270648579333E-2</v>
          </cell>
        </row>
        <row r="47">
          <cell r="F47">
            <v>-9.5737798457772846E-2</v>
          </cell>
          <cell r="G47">
            <v>1.3137983044668112E-2</v>
          </cell>
        </row>
        <row r="48">
          <cell r="F48">
            <v>-5.8571042977246829E-2</v>
          </cell>
          <cell r="G48">
            <v>-2.5856504352138345E-2</v>
          </cell>
        </row>
        <row r="49">
          <cell r="F49">
            <v>-1.5930604410966272E-2</v>
          </cell>
          <cell r="G49">
            <v>-5.4967795546825564E-2</v>
          </cell>
        </row>
        <row r="50">
          <cell r="F50">
            <v>9.1169603133245854E-3</v>
          </cell>
          <cell r="G50">
            <v>-7.7376845110483677E-2</v>
          </cell>
        </row>
        <row r="51">
          <cell r="F51">
            <v>2.3696369713605347E-2</v>
          </cell>
          <cell r="G51">
            <v>-7.8228291126741858E-2</v>
          </cell>
        </row>
        <row r="52">
          <cell r="F52">
            <v>4.9272216145028027E-3</v>
          </cell>
          <cell r="G52">
            <v>-0.10482417882544688</v>
          </cell>
        </row>
        <row r="53">
          <cell r="F53">
            <v>9.1985870648542307E-3</v>
          </cell>
          <cell r="G53">
            <v>-0.11367172377355468</v>
          </cell>
        </row>
        <row r="54">
          <cell r="F54">
            <v>2.7012264521167176E-2</v>
          </cell>
          <cell r="G54">
            <v>-0.11018491281815862</v>
          </cell>
        </row>
        <row r="55">
          <cell r="F55">
            <v>1.3689769989170845E-2</v>
          </cell>
          <cell r="G55">
            <v>-0.10114110011511804</v>
          </cell>
        </row>
        <row r="56">
          <cell r="F56">
            <v>3.5553448383661028E-2</v>
          </cell>
          <cell r="G56">
            <v>-9.6785693727055228E-2</v>
          </cell>
        </row>
        <row r="57">
          <cell r="F57">
            <v>1.7704843930217089E-2</v>
          </cell>
          <cell r="G57">
            <v>-0.11494429231345892</v>
          </cell>
        </row>
        <row r="58">
          <cell r="F58">
            <v>1.2793985879252429E-2</v>
          </cell>
          <cell r="G58">
            <v>-0.10766384764709787</v>
          </cell>
        </row>
        <row r="59">
          <cell r="F59">
            <v>2.7398974188114347E-2</v>
          </cell>
          <cell r="G59">
            <v>-8.1376755612798557E-2</v>
          </cell>
        </row>
        <row r="60">
          <cell r="F60">
            <v>2.105041460755968E-2</v>
          </cell>
          <cell r="G60">
            <v>-6.4186594334713284E-2</v>
          </cell>
        </row>
        <row r="61">
          <cell r="F61">
            <v>3.0069808570104942E-2</v>
          </cell>
          <cell r="G61">
            <v>-5.7690931189151272E-2</v>
          </cell>
        </row>
        <row r="62">
          <cell r="F62">
            <v>3.1573147060092843E-2</v>
          </cell>
          <cell r="G62">
            <v>-4.234475318251734E-2</v>
          </cell>
        </row>
        <row r="63">
          <cell r="F63">
            <v>1.356336136107078E-2</v>
          </cell>
          <cell r="G63">
            <v>-1.7389323205811383E-2</v>
          </cell>
        </row>
        <row r="64">
          <cell r="F64">
            <v>1.2587578790267352E-2</v>
          </cell>
          <cell r="G64">
            <v>1.5547620418744084E-2</v>
          </cell>
        </row>
        <row r="65">
          <cell r="F65">
            <v>1.8291896045323993E-2</v>
          </cell>
          <cell r="G65">
            <v>5.9334531199534073E-2</v>
          </cell>
        </row>
        <row r="66">
          <cell r="F66">
            <v>2.5034897731203869E-2</v>
          </cell>
          <cell r="G66">
            <v>0.10553125550504094</v>
          </cell>
        </row>
        <row r="67">
          <cell r="F67">
            <v>3.407461182386929E-2</v>
          </cell>
          <cell r="G67">
            <v>0.11242308707583074</v>
          </cell>
        </row>
        <row r="68">
          <cell r="F68">
            <v>3.8712752870199353E-2</v>
          </cell>
          <cell r="G68">
            <v>0.11283141626619023</v>
          </cell>
        </row>
        <row r="69">
          <cell r="F69">
            <v>4.4787705060639643E-2</v>
          </cell>
          <cell r="G69">
            <v>0.12005284067113987</v>
          </cell>
        </row>
        <row r="70">
          <cell r="F70">
            <v>4.4931432761242826E-2</v>
          </cell>
          <cell r="G70">
            <v>0.14134572795295913</v>
          </cell>
        </row>
        <row r="71">
          <cell r="F71">
            <v>4.8835373147942882E-2</v>
          </cell>
          <cell r="G71">
            <v>0.13756209051016799</v>
          </cell>
        </row>
        <row r="72">
          <cell r="F72">
            <v>5.0577702137574954E-2</v>
          </cell>
          <cell r="G72">
            <v>0.15848189678926228</v>
          </cell>
        </row>
        <row r="73">
          <cell r="F73">
            <v>5.9335569486683969E-2</v>
          </cell>
          <cell r="G73">
            <v>0.17018982309296971</v>
          </cell>
        </row>
        <row r="74">
          <cell r="F74">
            <v>7.1376069299791414E-2</v>
          </cell>
          <cell r="G74">
            <v>0.18570953273158333</v>
          </cell>
        </row>
        <row r="75">
          <cell r="F75">
            <v>7.9307186961312767E-2</v>
          </cell>
          <cell r="G75">
            <v>0.2031795074823099</v>
          </cell>
        </row>
        <row r="76">
          <cell r="F76">
            <v>9.3610040029641559E-2</v>
          </cell>
          <cell r="G76">
            <v>0.21653848843524301</v>
          </cell>
        </row>
        <row r="77">
          <cell r="F77">
            <v>9.3835762968465256E-2</v>
          </cell>
          <cell r="G77">
            <v>0.24632074213121774</v>
          </cell>
        </row>
        <row r="78">
          <cell r="F78">
            <v>9.7433131051088875E-2</v>
          </cell>
          <cell r="G78">
            <v>0.27034867790341977</v>
          </cell>
        </row>
        <row r="79">
          <cell r="F79">
            <v>9.8007453295365088E-2</v>
          </cell>
          <cell r="G79">
            <v>0.27378798658956083</v>
          </cell>
        </row>
        <row r="80">
          <cell r="F80">
            <v>0.11025648627003301</v>
          </cell>
          <cell r="G80">
            <v>0.30574456009771617</v>
          </cell>
        </row>
        <row r="81">
          <cell r="F81">
            <v>0.1223451398329433</v>
          </cell>
          <cell r="G81">
            <v>0.33859607339405612</v>
          </cell>
        </row>
        <row r="82">
          <cell r="F82">
            <v>0.12047415346787443</v>
          </cell>
          <cell r="G82">
            <v>0.35924968431120152</v>
          </cell>
        </row>
        <row r="83">
          <cell r="F83">
            <v>0.14008172267001243</v>
          </cell>
          <cell r="G83">
            <v>0.40030634789850239</v>
          </cell>
        </row>
        <row r="84">
          <cell r="F84">
            <v>0.13126103792819954</v>
          </cell>
          <cell r="G84">
            <v>0.42441801923564831</v>
          </cell>
        </row>
        <row r="85">
          <cell r="F85">
            <v>0.14836372812288709</v>
          </cell>
          <cell r="G85">
            <v>0.46866790547161935</v>
          </cell>
        </row>
        <row r="86">
          <cell r="F86">
            <v>0.15982029144744109</v>
          </cell>
          <cell r="G86">
            <v>0.49403507802743868</v>
          </cell>
        </row>
        <row r="87">
          <cell r="F87">
            <v>0.1422855154259185</v>
          </cell>
          <cell r="G87">
            <v>0.50851725150055171</v>
          </cell>
        </row>
        <row r="88">
          <cell r="F88">
            <v>0.13961567332285985</v>
          </cell>
          <cell r="G88">
            <v>0.52532093968830873</v>
          </cell>
        </row>
        <row r="89">
          <cell r="F89">
            <v>0.11484755535905784</v>
          </cell>
          <cell r="G89">
            <v>0.53872775577003751</v>
          </cell>
        </row>
        <row r="90">
          <cell r="F90">
            <v>9.288206210831304E-2</v>
          </cell>
          <cell r="G90">
            <v>0.54198570737450891</v>
          </cell>
        </row>
        <row r="91">
          <cell r="F91">
            <v>0.10922741779997963</v>
          </cell>
          <cell r="G91">
            <v>0.56890929615258845</v>
          </cell>
        </row>
        <row r="92">
          <cell r="F92">
            <v>0.11849441378384214</v>
          </cell>
          <cell r="G92">
            <v>0.59323765133457607</v>
          </cell>
        </row>
        <row r="93">
          <cell r="F93">
            <v>0.1223369517181709</v>
          </cell>
          <cell r="G93">
            <v>0.60172913800152439</v>
          </cell>
        </row>
        <row r="94">
          <cell r="F94">
            <v>0.12381443259651742</v>
          </cell>
          <cell r="G94">
            <v>0.59442407067123504</v>
          </cell>
        </row>
        <row r="95">
          <cell r="F95">
            <v>9.3147297337325644E-2</v>
          </cell>
          <cell r="G95">
            <v>0.58274940652860141</v>
          </cell>
        </row>
        <row r="96">
          <cell r="F96">
            <v>7.350578015672117E-2</v>
          </cell>
          <cell r="G96">
            <v>0.57313339146165543</v>
          </cell>
        </row>
        <row r="97">
          <cell r="F97">
            <v>7.7071508993305615E-2</v>
          </cell>
          <cell r="G97">
            <v>0.58496488402636482</v>
          </cell>
        </row>
        <row r="98">
          <cell r="F98">
            <v>8.2299497452887185E-2</v>
          </cell>
          <cell r="G98">
            <v>0.5792904370730334</v>
          </cell>
        </row>
        <row r="99">
          <cell r="F99">
            <v>9.4886130123580145E-2</v>
          </cell>
          <cell r="G99">
            <v>0.57962808335681637</v>
          </cell>
        </row>
        <row r="100">
          <cell r="F100">
            <v>9.2791645874702441E-2</v>
          </cell>
          <cell r="G100">
            <v>0.55566855106632496</v>
          </cell>
        </row>
        <row r="101">
          <cell r="F101">
            <v>8.8978913285940306E-2</v>
          </cell>
          <cell r="G101">
            <v>0.55159865747936188</v>
          </cell>
        </row>
        <row r="102">
          <cell r="F102">
            <v>8.9594100488103054E-2</v>
          </cell>
          <cell r="G102">
            <v>0.54841038409326193</v>
          </cell>
        </row>
      </sheetData>
      <sheetData sheetId="12">
        <row r="6">
          <cell r="F6">
            <v>1.0730602345086925E-2</v>
          </cell>
        </row>
        <row r="7">
          <cell r="F7">
            <v>5.3816070778104082E-2</v>
          </cell>
        </row>
        <row r="8">
          <cell r="F8">
            <v>2.97820715596949E-3</v>
          </cell>
        </row>
        <row r="9">
          <cell r="F9">
            <v>-1.3497100172893892E-3</v>
          </cell>
        </row>
        <row r="10">
          <cell r="F10">
            <v>3.39015516756812E-2</v>
          </cell>
        </row>
        <row r="11">
          <cell r="F11">
            <v>-1.0157799181744189E-2</v>
          </cell>
        </row>
        <row r="12">
          <cell r="F12">
            <v>1.3508039336159251E-3</v>
          </cell>
        </row>
        <row r="13">
          <cell r="F13">
            <v>2.3228917885157921E-2</v>
          </cell>
        </row>
        <row r="14">
          <cell r="F14">
            <v>1.3140793561058328E-2</v>
          </cell>
        </row>
        <row r="15">
          <cell r="F15">
            <v>5.4378267661110799E-2</v>
          </cell>
        </row>
        <row r="16">
          <cell r="F16">
            <v>7.7630763226503738E-2</v>
          </cell>
        </row>
        <row r="17">
          <cell r="F17">
            <v>4.9430911981716494E-2</v>
          </cell>
        </row>
        <row r="18">
          <cell r="F18">
            <v>6.0040823732532909E-2</v>
          </cell>
        </row>
        <row r="19">
          <cell r="F19">
            <v>5.4468908361437224E-2</v>
          </cell>
        </row>
        <row r="20">
          <cell r="F20">
            <v>4.230977056990097E-2</v>
          </cell>
        </row>
        <row r="21">
          <cell r="F21">
            <v>4.7581314284638535E-2</v>
          </cell>
        </row>
        <row r="22">
          <cell r="F22">
            <v>4.5893939546200094E-2</v>
          </cell>
          <cell r="G22">
            <v>0.16370771086055974</v>
          </cell>
        </row>
        <row r="23">
          <cell r="F23">
            <v>4.5226737213493302E-2</v>
          </cell>
          <cell r="G23">
            <v>0.19773218483240099</v>
          </cell>
        </row>
        <row r="24">
          <cell r="F24">
            <v>6.5122043384081313E-2</v>
          </cell>
          <cell r="G24">
            <v>0.18939158827007124</v>
          </cell>
        </row>
        <row r="25">
          <cell r="F25">
            <v>6.6706827344314018E-2</v>
          </cell>
          <cell r="G25">
            <v>0.18559826147853778</v>
          </cell>
        </row>
        <row r="26">
          <cell r="F26">
            <v>7.7256737023761582E-2</v>
          </cell>
          <cell r="G26">
            <v>0.23023384553923443</v>
          </cell>
        </row>
        <row r="27">
          <cell r="F27">
            <v>9.6523797580032766E-2</v>
          </cell>
          <cell r="G27">
            <v>0.24043991163432987</v>
          </cell>
        </row>
        <row r="28">
          <cell r="F28">
            <v>0.11456193844834181</v>
          </cell>
          <cell r="G28">
            <v>0.30097531956244356</v>
          </cell>
        </row>
        <row r="29">
          <cell r="F29">
            <v>0.12138646405132809</v>
          </cell>
          <cell r="G29">
            <v>0.30833443554715517</v>
          </cell>
        </row>
        <row r="30">
          <cell r="F30">
            <v>0.11177468344026897</v>
          </cell>
          <cell r="G30">
            <v>0.30810697730382203</v>
          </cell>
        </row>
        <row r="31">
          <cell r="F31">
            <v>0.12947151041592997</v>
          </cell>
          <cell r="G31">
            <v>0.38006922123200398</v>
          </cell>
        </row>
        <row r="32">
          <cell r="F32">
            <v>0.11194145475424726</v>
          </cell>
          <cell r="G32">
            <v>0.4115659703830748</v>
          </cell>
        </row>
        <row r="33">
          <cell r="F33">
            <v>0.11409385049247983</v>
          </cell>
          <cell r="G33">
            <v>0.39919936815447715</v>
          </cell>
        </row>
        <row r="34">
          <cell r="F34">
            <v>0.11397416678570416</v>
          </cell>
          <cell r="G34">
            <v>0.40894035052846772</v>
          </cell>
        </row>
        <row r="35">
          <cell r="F35">
            <v>0.10208490131218612</v>
          </cell>
          <cell r="G35">
            <v>0.42777585488307918</v>
          </cell>
        </row>
        <row r="36">
          <cell r="F36">
            <v>0.10308601681296264</v>
          </cell>
          <cell r="G36">
            <v>0.43702122396953386</v>
          </cell>
        </row>
        <row r="37">
          <cell r="F37">
            <v>9.7593175699374021E-2</v>
          </cell>
          <cell r="G37">
            <v>0.44736163187213474</v>
          </cell>
        </row>
        <row r="38">
          <cell r="F38">
            <v>9.5704330611524488E-2</v>
          </cell>
          <cell r="G38">
            <v>0.44460385740745928</v>
          </cell>
        </row>
        <row r="39">
          <cell r="F39">
            <v>9.2924516802670096E-2</v>
          </cell>
          <cell r="G39">
            <v>0.4662314633243122</v>
          </cell>
        </row>
        <row r="40">
          <cell r="F40">
            <v>8.0427435235323835E-2</v>
          </cell>
          <cell r="G40">
            <v>0.47513888863495674</v>
          </cell>
        </row>
        <row r="41">
          <cell r="F41">
            <v>9.7395686295346104E-2</v>
          </cell>
          <cell r="G41">
            <v>0.49717600388284239</v>
          </cell>
        </row>
        <row r="42">
          <cell r="F42">
            <v>8.5604860776710465E-2</v>
          </cell>
          <cell r="G42">
            <v>0.48431477863796957</v>
          </cell>
        </row>
        <row r="43">
          <cell r="F43">
            <v>6.3404091066959364E-2</v>
          </cell>
          <cell r="G43">
            <v>0.48440881717777828</v>
          </cell>
        </row>
        <row r="44">
          <cell r="F44">
            <v>4.8818525320329348E-2</v>
          </cell>
          <cell r="G44">
            <v>0.45883537057120494</v>
          </cell>
        </row>
        <row r="45">
          <cell r="F45">
            <v>2.3896343636912433E-2</v>
          </cell>
          <cell r="G45">
            <v>0.45436552017544057</v>
          </cell>
        </row>
        <row r="46">
          <cell r="F46">
            <v>2.0905686909435905E-2</v>
          </cell>
          <cell r="G46">
            <v>0.42796372852364378</v>
          </cell>
        </row>
        <row r="47">
          <cell r="F47">
            <v>1.7998236122616609E-2</v>
          </cell>
          <cell r="G47">
            <v>0.40588325572036205</v>
          </cell>
        </row>
        <row r="48">
          <cell r="F48">
            <v>2.5480868994282407E-2</v>
          </cell>
          <cell r="G48">
            <v>0.36975430111714563</v>
          </cell>
        </row>
        <row r="49">
          <cell r="F49">
            <v>3.5630733824594578E-2</v>
          </cell>
          <cell r="G49">
            <v>0.36860978994870697</v>
          </cell>
        </row>
        <row r="50">
          <cell r="F50">
            <v>3.5086433479561682E-2</v>
          </cell>
          <cell r="G50">
            <v>0.35127547856293645</v>
          </cell>
        </row>
        <row r="51">
          <cell r="F51">
            <v>3.4379883930664254E-2</v>
          </cell>
          <cell r="G51">
            <v>0.31079162923509634</v>
          </cell>
        </row>
        <row r="52">
          <cell r="F52">
            <v>3.1433297461247435E-2</v>
          </cell>
          <cell r="G52">
            <v>0.28924614382414593</v>
          </cell>
        </row>
        <row r="53">
          <cell r="F53">
            <v>3.1615710748721756E-2</v>
          </cell>
          <cell r="G53">
            <v>0.28613165020494885</v>
          </cell>
        </row>
        <row r="54">
          <cell r="F54">
            <v>3.548282463343097E-2</v>
          </cell>
          <cell r="G54">
            <v>0.27278413641066335</v>
          </cell>
        </row>
        <row r="55">
          <cell r="F55">
            <v>4.0762749463833958E-2</v>
          </cell>
          <cell r="G55">
            <v>0.24946947738674408</v>
          </cell>
        </row>
        <row r="56">
          <cell r="F56">
            <v>4.6203336379609418E-2</v>
          </cell>
          <cell r="G56">
            <v>0.23236346339079267</v>
          </cell>
        </row>
        <row r="57">
          <cell r="F57">
            <v>4.7655885059545711E-2</v>
          </cell>
          <cell r="G57">
            <v>0.23619435956512039</v>
          </cell>
        </row>
        <row r="58">
          <cell r="F58">
            <v>4.6315920525863856E-2</v>
          </cell>
          <cell r="G58">
            <v>0.22339572632500257</v>
          </cell>
        </row>
        <row r="59">
          <cell r="F59">
            <v>4.5361828978605363E-2</v>
          </cell>
          <cell r="G59">
            <v>0.2019067895626793</v>
          </cell>
        </row>
        <row r="60">
          <cell r="F60">
            <v>4.3550425526620903E-2</v>
          </cell>
          <cell r="G60">
            <v>0.19548645368208964</v>
          </cell>
        </row>
        <row r="61">
          <cell r="F61">
            <v>3.8191095704242228E-2</v>
          </cell>
          <cell r="G61">
            <v>0.17698976897401661</v>
          </cell>
        </row>
        <row r="62">
          <cell r="F62">
            <v>3.578664551244673E-2</v>
          </cell>
          <cell r="G62">
            <v>0.17357751106073893</v>
          </cell>
        </row>
        <row r="63">
          <cell r="F63">
            <v>6.2804220966221911E-3</v>
          </cell>
          <cell r="G63">
            <v>0.14478312059234238</v>
          </cell>
        </row>
        <row r="64">
          <cell r="F64">
            <v>2.3598844270536965E-2</v>
          </cell>
          <cell r="G64">
            <v>0.17026677263229706</v>
          </cell>
        </row>
        <row r="65">
          <cell r="F65">
            <v>1.9939032866045998E-2</v>
          </cell>
          <cell r="G65">
            <v>0.17303245820315011</v>
          </cell>
        </row>
        <row r="66">
          <cell r="F66">
            <v>1.160975671655427E-2</v>
          </cell>
          <cell r="G66">
            <v>0.16428158086785746</v>
          </cell>
        </row>
        <row r="67">
          <cell r="F67">
            <v>4.0301358153342348E-2</v>
          </cell>
          <cell r="G67">
            <v>0.16708624262306795</v>
          </cell>
        </row>
        <row r="68">
          <cell r="F68">
            <v>1.1534701882375957E-2</v>
          </cell>
          <cell r="G68">
            <v>0.15632060552039054</v>
          </cell>
        </row>
        <row r="69">
          <cell r="F69">
            <v>1.2366388272152095E-2</v>
          </cell>
          <cell r="G69">
            <v>0.14976811265070766</v>
          </cell>
        </row>
        <row r="70">
          <cell r="F70">
            <v>2.3645134144682469E-2</v>
          </cell>
          <cell r="G70">
            <v>0.15284028153297835</v>
          </cell>
        </row>
        <row r="71">
          <cell r="F71">
            <v>1.8921377390938233E-2</v>
          </cell>
          <cell r="G71">
            <v>0.15162773608334182</v>
          </cell>
        </row>
        <row r="72">
          <cell r="F72">
            <v>2.9588646580362549E-2</v>
          </cell>
          <cell r="G72">
            <v>0.15447595463950567</v>
          </cell>
        </row>
        <row r="73">
          <cell r="F73">
            <v>3.7915387284632368E-2</v>
          </cell>
          <cell r="G73">
            <v>0.15606778918661843</v>
          </cell>
        </row>
        <row r="74">
          <cell r="F74">
            <v>3.9938560725027938E-2</v>
          </cell>
          <cell r="G74">
            <v>0.15729601762457526</v>
          </cell>
        </row>
        <row r="75">
          <cell r="F75">
            <v>5.1414772604052542E-2</v>
          </cell>
          <cell r="G75">
            <v>0.16227975922356042</v>
          </cell>
        </row>
        <row r="76">
          <cell r="F76">
            <v>5.0799600456272881E-2</v>
          </cell>
          <cell r="G76">
            <v>0.15907221871616911</v>
          </cell>
        </row>
        <row r="77">
          <cell r="F77">
            <v>3.3453922396287222E-2</v>
          </cell>
          <cell r="G77">
            <v>0.14186582652336008</v>
          </cell>
        </row>
        <row r="78">
          <cell r="F78">
            <v>4.1981200526379776E-2</v>
          </cell>
          <cell r="G78">
            <v>0.15296129762509125</v>
          </cell>
        </row>
        <row r="79">
          <cell r="F79">
            <v>5.6926371191911553E-2</v>
          </cell>
          <cell r="G79">
            <v>0.17384430143686672</v>
          </cell>
        </row>
        <row r="80">
          <cell r="F80">
            <v>6.1150724880608985E-2</v>
          </cell>
          <cell r="G80">
            <v>0.17667251807015716</v>
          </cell>
        </row>
        <row r="81">
          <cell r="F81">
            <v>7.6243517215060008E-2</v>
          </cell>
          <cell r="G81">
            <v>0.17991824803417791</v>
          </cell>
        </row>
        <row r="82">
          <cell r="F82">
            <v>7.8718584711405082E-2</v>
          </cell>
          <cell r="G82">
            <v>0.19589323682404941</v>
          </cell>
        </row>
        <row r="83">
          <cell r="F83">
            <v>8.1702459091900798E-2</v>
          </cell>
          <cell r="G83">
            <v>0.24926633843214524</v>
          </cell>
        </row>
        <row r="84">
          <cell r="F84">
            <v>8.2691715845113409E-2</v>
          </cell>
          <cell r="G84">
            <v>0.23576538964473381</v>
          </cell>
        </row>
        <row r="85">
          <cell r="F85">
            <v>7.6711780419459599E-2</v>
          </cell>
          <cell r="G85">
            <v>0.23669099558759149</v>
          </cell>
        </row>
        <row r="86">
          <cell r="F86">
            <v>7.4086543352698167E-2</v>
          </cell>
          <cell r="G86">
            <v>0.25837002346019333</v>
          </cell>
        </row>
        <row r="87">
          <cell r="F87">
            <v>7.4640879174060704E-2</v>
          </cell>
          <cell r="G87">
            <v>0.28360585945286387</v>
          </cell>
        </row>
        <row r="88">
          <cell r="F88">
            <v>8.3785911173699434E-2</v>
          </cell>
          <cell r="G88">
            <v>0.30801659893605721</v>
          </cell>
        </row>
        <row r="89">
          <cell r="F89">
            <v>8.3306063120476101E-2</v>
          </cell>
          <cell r="G89">
            <v>0.30763067043591547</v>
          </cell>
        </row>
        <row r="90">
          <cell r="F90">
            <v>7.2607835798105272E-2</v>
          </cell>
          <cell r="G90">
            <v>0.30733272511361609</v>
          </cell>
        </row>
        <row r="91">
          <cell r="F91">
            <v>6.1386916464552216E-2</v>
          </cell>
          <cell r="G91">
            <v>0.32607139852647771</v>
          </cell>
        </row>
        <row r="92">
          <cell r="F92">
            <v>5.9535366723349713E-2</v>
          </cell>
          <cell r="G92">
            <v>0.33796331907904437</v>
          </cell>
        </row>
        <row r="93">
          <cell r="F93">
            <v>7.6655302090066268E-2</v>
          </cell>
          <cell r="G93">
            <v>0.34637058524134928</v>
          </cell>
        </row>
        <row r="94">
          <cell r="F94">
            <v>8.6874637646988953E-2</v>
          </cell>
          <cell r="G94">
            <v>0.35426880203557742</v>
          </cell>
        </row>
        <row r="95">
          <cell r="F95">
            <v>7.8892214730786628E-2</v>
          </cell>
          <cell r="G95">
            <v>0.35354884065321196</v>
          </cell>
        </row>
        <row r="96">
          <cell r="F96">
            <v>7.6263416066129061E-2</v>
          </cell>
          <cell r="G96">
            <v>0.36342713468890064</v>
          </cell>
        </row>
        <row r="97">
          <cell r="F97">
            <v>8.318846242072149E-2</v>
          </cell>
          <cell r="G97">
            <v>0.39610512526578345</v>
          </cell>
        </row>
        <row r="98">
          <cell r="F98">
            <v>7.4283262443371564E-2</v>
          </cell>
          <cell r="G98">
            <v>0.38657086395256907</v>
          </cell>
        </row>
        <row r="99">
          <cell r="F99">
            <v>8.2118270747793293E-2</v>
          </cell>
          <cell r="G99">
            <v>0.37874074020909365</v>
          </cell>
        </row>
        <row r="100">
          <cell r="F100">
            <v>8.7396900279063133E-2</v>
          </cell>
          <cell r="G100">
            <v>0.38967331008735484</v>
          </cell>
        </row>
        <row r="101">
          <cell r="F101">
            <v>8.2267326750363176E-2</v>
          </cell>
          <cell r="G101">
            <v>0.40212893480108658</v>
          </cell>
        </row>
        <row r="102">
          <cell r="F102">
            <v>9.5410405311800173E-2</v>
          </cell>
          <cell r="G102">
            <v>0.40326268455296427</v>
          </cell>
        </row>
      </sheetData>
      <sheetData sheetId="13">
        <row r="6">
          <cell r="F6">
            <v>8.6120711313550272E-2</v>
          </cell>
        </row>
        <row r="7">
          <cell r="F7">
            <v>9.2078078913196804E-2</v>
          </cell>
        </row>
        <row r="8">
          <cell r="F8">
            <v>9.4551413305398929E-2</v>
          </cell>
        </row>
        <row r="9">
          <cell r="F9">
            <v>9.1929656830049597E-2</v>
          </cell>
        </row>
        <row r="10">
          <cell r="F10">
            <v>8.6422342514083025E-2</v>
          </cell>
        </row>
        <row r="11">
          <cell r="F11">
            <v>8.1844370838155378E-2</v>
          </cell>
        </row>
        <row r="12">
          <cell r="F12">
            <v>5.3005122669363081E-2</v>
          </cell>
        </row>
        <row r="13">
          <cell r="F13">
            <v>2.4666802475385906E-2</v>
          </cell>
        </row>
        <row r="14">
          <cell r="F14">
            <v>1.2879280644569856E-2</v>
          </cell>
        </row>
        <row r="15">
          <cell r="F15">
            <v>-8.2321469971060354E-4</v>
          </cell>
        </row>
        <row r="16">
          <cell r="F16">
            <v>5.7424275928490793E-3</v>
          </cell>
        </row>
        <row r="17">
          <cell r="F17">
            <v>6.9959133068234593E-3</v>
          </cell>
        </row>
        <row r="18">
          <cell r="F18">
            <v>6.5830313851860398E-3</v>
          </cell>
        </row>
        <row r="19">
          <cell r="F19">
            <v>6.5668202329007578E-3</v>
          </cell>
        </row>
        <row r="20">
          <cell r="F20">
            <v>5.5062849430216349E-3</v>
          </cell>
        </row>
        <row r="21">
          <cell r="F21">
            <v>-1.2310219035099902E-3</v>
          </cell>
        </row>
        <row r="22">
          <cell r="F22">
            <v>1.8436961076330879E-3</v>
          </cell>
          <cell r="G22">
            <v>0.19384906196502197</v>
          </cell>
        </row>
        <row r="23">
          <cell r="F23">
            <v>1.8391749334673159E-3</v>
          </cell>
          <cell r="G23">
            <v>0.18150523021800963</v>
          </cell>
        </row>
        <row r="24">
          <cell r="F24">
            <v>-8.7836332267878323E-3</v>
          </cell>
          <cell r="G24">
            <v>0.15002161528384497</v>
          </cell>
        </row>
        <row r="25">
          <cell r="F25">
            <v>-7.8318619614586738E-3</v>
          </cell>
          <cell r="G25">
            <v>0.11452948874729053</v>
          </cell>
        </row>
        <row r="26">
          <cell r="F26">
            <v>-2.1515103799415694E-2</v>
          </cell>
          <cell r="G26">
            <v>8.6213246852056183E-2</v>
          </cell>
        </row>
        <row r="27">
          <cell r="F27">
            <v>-1.067333613564188E-2</v>
          </cell>
          <cell r="G27">
            <v>7.875381516917096E-2</v>
          </cell>
        </row>
        <row r="28">
          <cell r="F28">
            <v>-7.6202613621684295E-3</v>
          </cell>
          <cell r="G28">
            <v>4.7849940616277668E-2</v>
          </cell>
        </row>
        <row r="29">
          <cell r="F29">
            <v>-7.4766703430201396E-3</v>
          </cell>
          <cell r="G29">
            <v>1.5123161574220828E-2</v>
          </cell>
        </row>
        <row r="30">
          <cell r="F30">
            <v>-7.3460294669520712E-3</v>
          </cell>
          <cell r="G30">
            <v>-7.5551251289788469E-3</v>
          </cell>
        </row>
        <row r="31">
          <cell r="F31">
            <v>-3.9284657159780832E-3</v>
          </cell>
          <cell r="G31">
            <v>-7.0190213849625266E-3</v>
          </cell>
        </row>
        <row r="32">
          <cell r="F32">
            <v>-1.8623906055610271E-3</v>
          </cell>
          <cell r="G32">
            <v>-7.0175726586464227E-3</v>
          </cell>
        </row>
        <row r="33">
          <cell r="F33">
            <v>-1.491154375521085E-2</v>
          </cell>
          <cell r="G33">
            <v>-2.4455184656376035E-2</v>
          </cell>
        </row>
        <row r="34">
          <cell r="F34">
            <v>-1.8282822178577112E-2</v>
          </cell>
          <cell r="G34">
            <v>-3.8717227952125711E-2</v>
          </cell>
        </row>
        <row r="35">
          <cell r="F35">
            <v>-2.0722876574558815E-2</v>
          </cell>
          <cell r="G35">
            <v>-2.6918683259810647E-2</v>
          </cell>
        </row>
        <row r="36">
          <cell r="F36">
            <v>-2.3047322249801851E-2</v>
          </cell>
          <cell r="G36">
            <v>-3.5807322501297353E-2</v>
          </cell>
        </row>
        <row r="37">
          <cell r="F37">
            <v>-1.6211959165451147E-2</v>
          </cell>
          <cell r="G37">
            <v>-4.766305712865062E-2</v>
          </cell>
        </row>
        <row r="38">
          <cell r="F38">
            <v>-8.8353122969563342E-3</v>
          </cell>
          <cell r="G38">
            <v>-5.4135571634268118E-2</v>
          </cell>
        </row>
        <row r="39">
          <cell r="F39">
            <v>-5.0890695074712932E-3</v>
          </cell>
          <cell r="G39">
            <v>-3.857457300018273E-2</v>
          </cell>
        </row>
        <row r="40">
          <cell r="F40">
            <v>-3.8224722694704051E-3</v>
          </cell>
          <cell r="G40">
            <v>-4.513607971378944E-2</v>
          </cell>
        </row>
        <row r="41">
          <cell r="F41">
            <v>-5.6070882291885081E-3</v>
          </cell>
          <cell r="G41">
            <v>-5.2039123454329192E-2</v>
          </cell>
        </row>
        <row r="42">
          <cell r="F42">
            <v>7.1174677688639549E-3</v>
          </cell>
          <cell r="G42">
            <v>-4.886179997303728E-2</v>
          </cell>
        </row>
        <row r="43">
          <cell r="F43">
            <v>2.58119460820301E-2</v>
          </cell>
          <cell r="G43">
            <v>-1.4601801851620067E-2</v>
          </cell>
        </row>
        <row r="44">
          <cell r="F44">
            <v>2.6040950708871389E-2</v>
          </cell>
          <cell r="G44">
            <v>-1.0311495778130182E-2</v>
          </cell>
        </row>
        <row r="45">
          <cell r="F45">
            <v>3.1924396546562081E-2</v>
          </cell>
          <cell r="G45">
            <v>-1.2282864946308635E-2</v>
          </cell>
        </row>
        <row r="46">
          <cell r="F46">
            <v>3.1728549820175769E-2</v>
          </cell>
          <cell r="G46">
            <v>4.3818536465542899E-3</v>
          </cell>
        </row>
        <row r="47">
          <cell r="F47">
            <v>2.2937724880131939E-2</v>
          </cell>
          <cell r="G47">
            <v>1.9009259164153823E-2</v>
          </cell>
        </row>
        <row r="48">
          <cell r="F48">
            <v>3.5434372987876293E-2</v>
          </cell>
          <cell r="G48">
            <v>3.2743138571914403E-2</v>
          </cell>
        </row>
        <row r="49">
          <cell r="F49">
            <v>4.9049471819463224E-2</v>
          </cell>
          <cell r="G49">
            <v>4.4243277216174839E-2</v>
          </cell>
        </row>
        <row r="50">
          <cell r="F50">
            <v>6.3718384792758806E-2</v>
          </cell>
          <cell r="G50">
            <v>7.544626790626513E-2</v>
          </cell>
        </row>
        <row r="51">
          <cell r="F51">
            <v>7.0732600447181174E-2</v>
          </cell>
          <cell r="G51">
            <v>9.367032532731312E-2</v>
          </cell>
        </row>
        <row r="52">
          <cell r="F52">
            <v>7.5693064056770953E-2</v>
          </cell>
          <cell r="G52">
            <v>0.11029859323424662</v>
          </cell>
        </row>
        <row r="53">
          <cell r="F53">
            <v>7.9889279316606568E-2</v>
          </cell>
          <cell r="G53">
            <v>0.13904410028799227</v>
          </cell>
        </row>
        <row r="54">
          <cell r="F54">
            <v>8.5333209870736282E-2</v>
          </cell>
          <cell r="G54">
            <v>0.17906229995557849</v>
          </cell>
        </row>
        <row r="55">
          <cell r="F55">
            <v>8.3389154656667741E-2</v>
          </cell>
          <cell r="G55">
            <v>0.19778235655853951</v>
          </cell>
        </row>
        <row r="56">
          <cell r="F56">
            <v>9.882837619318334E-2</v>
          </cell>
          <cell r="G56">
            <v>0.23217429167723161</v>
          </cell>
        </row>
        <row r="57">
          <cell r="F57">
            <v>0.11976556147051251</v>
          </cell>
          <cell r="G57">
            <v>0.27502162092395588</v>
          </cell>
        </row>
        <row r="58">
          <cell r="F58">
            <v>0.12352635175460952</v>
          </cell>
          <cell r="G58">
            <v>0.31142396400714445</v>
          </cell>
        </row>
        <row r="59">
          <cell r="F59">
            <v>0.11046720438575312</v>
          </cell>
          <cell r="G59">
            <v>0.31333863045176408</v>
          </cell>
        </row>
        <row r="60">
          <cell r="F60">
            <v>9.4683656453477247E-2</v>
          </cell>
          <cell r="G60">
            <v>0.33068042040017931</v>
          </cell>
        </row>
        <row r="61">
          <cell r="F61">
            <v>7.5635250689213493E-2</v>
          </cell>
          <cell r="G61">
            <v>0.35626395984235798</v>
          </cell>
        </row>
        <row r="62">
          <cell r="F62">
            <v>5.8496206681608418E-2</v>
          </cell>
          <cell r="G62">
            <v>0.36280270291988892</v>
          </cell>
        </row>
        <row r="63">
          <cell r="F63">
            <v>6.6430669289609084E-2</v>
          </cell>
          <cell r="G63">
            <v>0.35395735365934305</v>
          </cell>
        </row>
        <row r="64">
          <cell r="F64">
            <v>6.5378889421108921E-2</v>
          </cell>
          <cell r="G64">
            <v>0.37001835911241676</v>
          </cell>
        </row>
        <row r="65">
          <cell r="F65">
            <v>6.2378079112416433E-2</v>
          </cell>
          <cell r="G65">
            <v>0.38671764240821244</v>
          </cell>
        </row>
        <row r="66">
          <cell r="F66">
            <v>5.7947244045718584E-2</v>
          </cell>
          <cell r="G66">
            <v>0.38902139714543166</v>
          </cell>
        </row>
        <row r="67">
          <cell r="F67">
            <v>5.212906543494681E-2</v>
          </cell>
          <cell r="G67">
            <v>0.38314869421415798</v>
          </cell>
        </row>
        <row r="68">
          <cell r="F68">
            <v>4.192104669847687E-2</v>
          </cell>
          <cell r="G68">
            <v>0.3765050328230175</v>
          </cell>
        </row>
        <row r="69">
          <cell r="F69">
            <v>4.7786869482726139E-2</v>
          </cell>
          <cell r="G69">
            <v>0.38545504007147524</v>
          </cell>
        </row>
        <row r="70">
          <cell r="F70">
            <v>4.7398319347213121E-2</v>
          </cell>
          <cell r="G70">
            <v>0.37270133169988612</v>
          </cell>
        </row>
        <row r="71">
          <cell r="F71">
            <v>5.1251885662726232E-2</v>
          </cell>
          <cell r="G71">
            <v>0.36366797942970314</v>
          </cell>
        </row>
        <row r="72">
          <cell r="F72">
            <v>5.6586141560078081E-2</v>
          </cell>
          <cell r="G72">
            <v>0.35739811032632446</v>
          </cell>
        </row>
        <row r="73">
          <cell r="F73">
            <v>5.8739727563186336E-2</v>
          </cell>
          <cell r="G73">
            <v>0.36430548831805487</v>
          </cell>
        </row>
        <row r="74">
          <cell r="F74">
            <v>6.3351907013964551E-2</v>
          </cell>
          <cell r="G74">
            <v>0.35072002884311426</v>
          </cell>
        </row>
        <row r="75">
          <cell r="F75">
            <v>6.9272577098620697E-2</v>
          </cell>
          <cell r="G75">
            <v>0.34955140187165606</v>
          </cell>
        </row>
        <row r="76">
          <cell r="F76">
            <v>8.883705253737062E-2</v>
          </cell>
          <cell r="G76">
            <v>0.34740678667051172</v>
          </cell>
        </row>
        <row r="77">
          <cell r="F77">
            <v>9.0437750623861904E-2</v>
          </cell>
          <cell r="G77">
            <v>0.33497767747140428</v>
          </cell>
        </row>
        <row r="78">
          <cell r="F78">
            <v>0.11276012658800108</v>
          </cell>
          <cell r="G78">
            <v>0.33995380367650579</v>
          </cell>
        </row>
        <row r="79">
          <cell r="F79">
            <v>0.11804130538656789</v>
          </cell>
          <cell r="G79">
            <v>0.35712550287247069</v>
          </cell>
        </row>
        <row r="80">
          <cell r="F80">
            <v>0.12557509515941209</v>
          </cell>
          <cell r="G80">
            <v>0.37829822537644664</v>
          </cell>
        </row>
        <row r="81">
          <cell r="F81">
            <v>0.12814180722918611</v>
          </cell>
          <cell r="G81">
            <v>0.38748423401137688</v>
          </cell>
        </row>
        <row r="82">
          <cell r="F82">
            <v>0.12081262021674784</v>
          </cell>
          <cell r="G82">
            <v>0.40227021721164524</v>
          </cell>
        </row>
        <row r="83">
          <cell r="F83">
            <v>0.13715372477911122</v>
          </cell>
          <cell r="G83">
            <v>0.42784855836197266</v>
          </cell>
        </row>
        <row r="84">
          <cell r="F84">
            <v>0.13194636750211017</v>
          </cell>
          <cell r="G84">
            <v>0.44486570345744797</v>
          </cell>
        </row>
        <row r="85">
          <cell r="F85">
            <v>0.13947586026764328</v>
          </cell>
          <cell r="G85">
            <v>0.46458201516660363</v>
          </cell>
        </row>
        <row r="86">
          <cell r="F86">
            <v>0.13488048219381821</v>
          </cell>
          <cell r="G86">
            <v>0.47920345535974485</v>
          </cell>
        </row>
        <row r="87">
          <cell r="F87">
            <v>0.12870890053122969</v>
          </cell>
          <cell r="G87">
            <v>0.50442839345825563</v>
          </cell>
        </row>
        <row r="88">
          <cell r="F88">
            <v>0.11056855089767079</v>
          </cell>
          <cell r="G88">
            <v>0.51351320765664177</v>
          </cell>
        </row>
        <row r="89">
          <cell r="F89">
            <v>5.9782729192200713E-2</v>
          </cell>
          <cell r="G89">
            <v>0.47657787487607839</v>
          </cell>
        </row>
        <row r="90">
          <cell r="F90">
            <v>4.8440574933220105E-2</v>
          </cell>
          <cell r="G90">
            <v>0.48024571094575164</v>
          </cell>
        </row>
        <row r="91">
          <cell r="F91">
            <v>2.1683524019348584E-2</v>
          </cell>
          <cell r="G91">
            <v>0.4748600318148779</v>
          </cell>
        </row>
        <row r="92">
          <cell r="F92">
            <v>1.3141437131484064E-2</v>
          </cell>
          <cell r="G92">
            <v>0.47006850322804783</v>
          </cell>
        </row>
        <row r="93">
          <cell r="F93">
            <v>3.5901291506544385E-2</v>
          </cell>
          <cell r="G93">
            <v>0.45373943881943646</v>
          </cell>
        </row>
        <row r="94">
          <cell r="F94">
            <v>2.0761991448429225E-2</v>
          </cell>
          <cell r="G94">
            <v>0.43765579538021632</v>
          </cell>
        </row>
        <row r="95">
          <cell r="F95">
            <v>6.746621810609703E-3</v>
          </cell>
          <cell r="G95">
            <v>0.41233407652686693</v>
          </cell>
        </row>
        <row r="96">
          <cell r="F96">
            <v>8.8803360689242335E-3</v>
          </cell>
          <cell r="G96">
            <v>0.3901117867596014</v>
          </cell>
        </row>
        <row r="97">
          <cell r="F97">
            <v>1.2355307169107594E-2</v>
          </cell>
          <cell r="G97">
            <v>0.37565699536468194</v>
          </cell>
        </row>
        <row r="98">
          <cell r="F98">
            <v>2.1776810232970772E-2</v>
          </cell>
          <cell r="G98">
            <v>0.346672479025186</v>
          </cell>
        </row>
        <row r="99">
          <cell r="F99">
            <v>3.7368208155969952E-2</v>
          </cell>
          <cell r="G99">
            <v>0.33166097929626914</v>
          </cell>
        </row>
        <row r="100">
          <cell r="F100">
            <v>3.7776048647255291E-2</v>
          </cell>
          <cell r="G100">
            <v>0.30231274024744431</v>
          </cell>
        </row>
        <row r="101">
          <cell r="F101">
            <v>4.0038380994297386E-2</v>
          </cell>
          <cell r="G101">
            <v>0.28755356912979319</v>
          </cell>
        </row>
        <row r="102">
          <cell r="F102">
            <v>3.8348857457700801E-2</v>
          </cell>
          <cell r="G102">
            <v>0.26420871626613879</v>
          </cell>
        </row>
      </sheetData>
      <sheetData sheetId="14">
        <row r="6">
          <cell r="F6" t="str">
            <v/>
          </cell>
        </row>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v>-3.7028135360348963E-3</v>
          </cell>
        </row>
        <row r="20">
          <cell r="F20">
            <v>-2.1414768908831098E-2</v>
          </cell>
        </row>
        <row r="21">
          <cell r="F21">
            <v>-9.9858322067035266E-2</v>
          </cell>
        </row>
        <row r="22">
          <cell r="F22">
            <v>-4.9335569146137043E-2</v>
          </cell>
          <cell r="G22" t="str">
            <v/>
          </cell>
        </row>
        <row r="23">
          <cell r="F23">
            <v>-3.8137429149586198E-2</v>
          </cell>
          <cell r="G23" t="str">
            <v/>
          </cell>
        </row>
        <row r="24">
          <cell r="F24">
            <v>-3.6302803457957902E-2</v>
          </cell>
          <cell r="G24" t="str">
            <v/>
          </cell>
        </row>
        <row r="25">
          <cell r="F25">
            <v>1.5183469808577083E-3</v>
          </cell>
          <cell r="G25" t="str">
            <v/>
          </cell>
        </row>
        <row r="26">
          <cell r="F26">
            <v>1.5589792842684509E-2</v>
          </cell>
          <cell r="G26" t="str">
            <v/>
          </cell>
        </row>
        <row r="27">
          <cell r="F27">
            <v>1.2323220063020442E-2</v>
          </cell>
          <cell r="G27" t="str">
            <v/>
          </cell>
        </row>
        <row r="28">
          <cell r="F28">
            <v>3.5665962169120283E-2</v>
          </cell>
          <cell r="G28" t="str">
            <v/>
          </cell>
        </row>
        <row r="29">
          <cell r="F29">
            <v>3.8526712340621883E-2</v>
          </cell>
          <cell r="G29" t="str">
            <v/>
          </cell>
        </row>
        <row r="30">
          <cell r="F30">
            <v>1.8835353321037168E-2</v>
          </cell>
          <cell r="G30" t="str">
            <v/>
          </cell>
        </row>
        <row r="31">
          <cell r="F31">
            <v>5.0349452882844099E-2</v>
          </cell>
          <cell r="G31" t="str">
            <v/>
          </cell>
        </row>
        <row r="32">
          <cell r="F32">
            <v>-2.7938837819286223E-2</v>
          </cell>
          <cell r="G32" t="str">
            <v/>
          </cell>
        </row>
        <row r="33">
          <cell r="F33">
            <v>3.1454656710644659E-2</v>
          </cell>
          <cell r="G33" t="str">
            <v/>
          </cell>
        </row>
        <row r="34">
          <cell r="F34">
            <v>-1.851313646630804E-2</v>
          </cell>
          <cell r="G34" t="str">
            <v/>
          </cell>
        </row>
        <row r="35">
          <cell r="F35">
            <v>2.1640137679025374E-2</v>
          </cell>
          <cell r="G35">
            <v>4.2472567939268992E-2</v>
          </cell>
        </row>
        <row r="36">
          <cell r="F36">
            <v>8.3990660245890386E-2</v>
          </cell>
          <cell r="G36">
            <v>3.4000212228935581E-2</v>
          </cell>
        </row>
        <row r="37">
          <cell r="F37">
            <v>1.8223384140867941E-2</v>
          </cell>
          <cell r="G37">
            <v>-1.0135221894043018E-2</v>
          </cell>
        </row>
        <row r="38">
          <cell r="F38">
            <v>9.5046555555225662E-2</v>
          </cell>
          <cell r="G38">
            <v>6.1622996106502154E-2</v>
          </cell>
        </row>
        <row r="39">
          <cell r="F39">
            <v>7.002934837959271E-2</v>
          </cell>
          <cell r="G39">
            <v>0.11620472985489678</v>
          </cell>
        </row>
        <row r="40">
          <cell r="F40">
            <v>5.3361625230393672E-2</v>
          </cell>
          <cell r="G40">
            <v>0.10877660636816044</v>
          </cell>
        </row>
        <row r="41">
          <cell r="F41">
            <v>0.1113312338756292</v>
          </cell>
          <cell r="G41">
            <v>0.20105433404862139</v>
          </cell>
        </row>
        <row r="42">
          <cell r="F42">
            <v>6.3421008128653991E-2</v>
          </cell>
          <cell r="G42">
            <v>0.17437957338129331</v>
          </cell>
        </row>
        <row r="43">
          <cell r="F43">
            <v>8.7657348661114326E-2</v>
          </cell>
          <cell r="G43">
            <v>0.24199950766559727</v>
          </cell>
        </row>
        <row r="44">
          <cell r="F44">
            <v>0.12112426329981966</v>
          </cell>
          <cell r="G44">
            <v>0.26620367312593779</v>
          </cell>
        </row>
        <row r="45">
          <cell r="F45">
            <v>7.5635585284710691E-2</v>
          </cell>
          <cell r="G45">
            <v>0.27517157235247452</v>
          </cell>
        </row>
        <row r="46">
          <cell r="F46">
            <v>8.974569783060056E-2</v>
          </cell>
          <cell r="G46">
            <v>0.24853547836920928</v>
          </cell>
        </row>
        <row r="47">
          <cell r="F47">
            <v>3.8451388905918912E-2</v>
          </cell>
          <cell r="G47">
            <v>0.26812767650849562</v>
          </cell>
        </row>
        <row r="48">
          <cell r="F48">
            <v>5.6666464233777199E-2</v>
          </cell>
          <cell r="G48">
            <v>0.28720417519059482</v>
          </cell>
        </row>
        <row r="49">
          <cell r="F49">
            <v>1.7261502329882088E-2</v>
          </cell>
          <cell r="G49">
            <v>0.25390636234173475</v>
          </cell>
        </row>
        <row r="50">
          <cell r="F50">
            <v>2.5682200552200603E-2</v>
          </cell>
          <cell r="G50">
            <v>0.25538232560037283</v>
          </cell>
        </row>
        <row r="51">
          <cell r="F51">
            <v>2.6974662490592469E-2</v>
          </cell>
          <cell r="G51">
            <v>0.24475288611624391</v>
          </cell>
        </row>
        <row r="52">
          <cell r="F52">
            <v>-5.3509696665017759E-2</v>
          </cell>
          <cell r="G52">
            <v>0.26163331634486331</v>
          </cell>
        </row>
        <row r="53">
          <cell r="F53">
            <v>-1.8892883004928711E-3</v>
          </cell>
          <cell r="G53">
            <v>0.22056241733059723</v>
          </cell>
        </row>
        <row r="54">
          <cell r="F54">
            <v>-2.0292703267762471E-2</v>
          </cell>
          <cell r="G54">
            <v>0.25360275879891836</v>
          </cell>
        </row>
        <row r="55">
          <cell r="F55">
            <v>-1.8403901681271026E-2</v>
          </cell>
          <cell r="G55">
            <v>0.20470884675594744</v>
          </cell>
        </row>
        <row r="56">
          <cell r="F56">
            <v>4.1003521159788059E-2</v>
          </cell>
          <cell r="G56">
            <v>0.2186461772587609</v>
          </cell>
        </row>
        <row r="57">
          <cell r="F57">
            <v>3.7730989301562295E-2</v>
          </cell>
          <cell r="G57">
            <v>0.24007002249129139</v>
          </cell>
        </row>
        <row r="58">
          <cell r="F58">
            <v>3.3072041060193735E-2</v>
          </cell>
          <cell r="G58">
            <v>0.19162824430388636</v>
          </cell>
        </row>
        <row r="59">
          <cell r="F59">
            <v>6.2512750770101669E-2</v>
          </cell>
          <cell r="G59">
            <v>0.19719224914645633</v>
          </cell>
        </row>
        <row r="60">
          <cell r="F60">
            <v>3.1563389519635117E-2</v>
          </cell>
          <cell r="G60">
            <v>0.19684794154800217</v>
          </cell>
        </row>
        <row r="61">
          <cell r="F61">
            <v>4.1380294390326991E-2</v>
          </cell>
          <cell r="G61">
            <v>0.17011908300598932</v>
          </cell>
        </row>
        <row r="62">
          <cell r="F62">
            <v>3.7502911609409176E-2</v>
          </cell>
          <cell r="G62">
            <v>0.16571014778464166</v>
          </cell>
        </row>
        <row r="63">
          <cell r="F63">
            <v>2.0768451521944831E-2</v>
          </cell>
          <cell r="G63">
            <v>0.13030335200728674</v>
          </cell>
        </row>
        <row r="64">
          <cell r="F64">
            <v>3.0142590360113262E-2</v>
          </cell>
          <cell r="G64">
            <v>0.10586626860829582</v>
          </cell>
        </row>
        <row r="65">
          <cell r="F65">
            <v>1.3651299457937983E-2</v>
          </cell>
          <cell r="G65">
            <v>0.10813479717921651</v>
          </cell>
        </row>
        <row r="66">
          <cell r="F66">
            <v>2.0864107647178505E-2</v>
          </cell>
          <cell r="G66">
            <v>9.6828557601219625E-2</v>
          </cell>
        </row>
        <row r="67">
          <cell r="F67">
            <v>2.6549727843159364E-2</v>
          </cell>
          <cell r="G67">
            <v>0.11840169094452732</v>
          </cell>
        </row>
        <row r="68">
          <cell r="F68">
            <v>1.3559529785632074E-2</v>
          </cell>
          <cell r="G68">
            <v>6.2759334160150726E-2</v>
          </cell>
        </row>
        <row r="69">
          <cell r="F69">
            <v>1.7540313020069288E-2</v>
          </cell>
          <cell r="G69">
            <v>0.1084136078694036</v>
          </cell>
        </row>
        <row r="70">
          <cell r="F70">
            <v>3.0889185758611971E-2</v>
          </cell>
          <cell r="G70">
            <v>0.102035542807631</v>
          </cell>
        </row>
        <row r="71">
          <cell r="F71">
            <v>2.5424627872005608E-2</v>
          </cell>
          <cell r="G71">
            <v>0.11685165632594031</v>
          </cell>
        </row>
        <row r="72">
          <cell r="F72">
            <v>2.3405205715303423E-2</v>
          </cell>
          <cell r="G72">
            <v>0.13967423654047176</v>
          </cell>
        </row>
        <row r="73">
          <cell r="F73">
            <v>3.8864564592135713E-2</v>
          </cell>
          <cell r="G73">
            <v>0.14916746076203199</v>
          </cell>
        </row>
        <row r="74">
          <cell r="F74">
            <v>2.2745649816893643E-2</v>
          </cell>
          <cell r="G74">
            <v>0.14507389589228695</v>
          </cell>
        </row>
        <row r="75">
          <cell r="F75">
            <v>2.4794211163801046E-2</v>
          </cell>
          <cell r="G75">
            <v>0.16004976917101252</v>
          </cell>
        </row>
        <row r="76">
          <cell r="F76">
            <v>3.4164646106174465E-2</v>
          </cell>
          <cell r="G76">
            <v>0.13283536148685823</v>
          </cell>
        </row>
        <row r="77">
          <cell r="F77">
            <v>1.5731387884113018E-2</v>
          </cell>
          <cell r="G77">
            <v>0.12716785934458277</v>
          </cell>
        </row>
        <row r="78">
          <cell r="F78">
            <v>2.5828543576232245E-2</v>
          </cell>
          <cell r="G78">
            <v>0.13783039840832551</v>
          </cell>
        </row>
        <row r="79">
          <cell r="F79">
            <v>2.9296088804837091E-2</v>
          </cell>
          <cell r="G79">
            <v>0.12683310720574814</v>
          </cell>
        </row>
        <row r="80">
          <cell r="F80">
            <v>3.6208699562736008E-2</v>
          </cell>
          <cell r="G80">
            <v>0.13748067152995933</v>
          </cell>
        </row>
        <row r="81">
          <cell r="F81">
            <v>5.2276347487469531E-2</v>
          </cell>
          <cell r="G81">
            <v>0.13806391244172522</v>
          </cell>
        </row>
        <row r="82">
          <cell r="F82">
            <v>5.2241111845690552E-2</v>
          </cell>
          <cell r="G82">
            <v>0.15256859864460695</v>
          </cell>
        </row>
        <row r="83">
          <cell r="F83">
            <v>4.2196063037191665E-2</v>
          </cell>
          <cell r="G83">
            <v>0.14826071872099475</v>
          </cell>
        </row>
        <row r="84">
          <cell r="F84">
            <v>4.9928169281961324E-2</v>
          </cell>
          <cell r="G84">
            <v>0.15726625045180725</v>
          </cell>
        </row>
        <row r="85">
          <cell r="F85">
            <v>5.5454672531835864E-2</v>
          </cell>
          <cell r="G85">
            <v>0.17986728551562325</v>
          </cell>
        </row>
        <row r="86">
          <cell r="F86">
            <v>4.7741995985421101E-2</v>
          </cell>
          <cell r="G86">
            <v>0.17944648698284948</v>
          </cell>
        </row>
        <row r="87">
          <cell r="F87">
            <v>7.247809595528415E-2</v>
          </cell>
          <cell r="G87">
            <v>0.19418908683311961</v>
          </cell>
        </row>
        <row r="88">
          <cell r="F88">
            <v>6.1362002775687971E-2</v>
          </cell>
          <cell r="G88">
            <v>0.20506872344186303</v>
          </cell>
        </row>
        <row r="89">
          <cell r="F89">
            <v>6.5569857048718469E-2</v>
          </cell>
          <cell r="G89">
            <v>0.22789682954427251</v>
          </cell>
        </row>
        <row r="90">
          <cell r="F90">
            <v>6.8795820262530435E-2</v>
          </cell>
          <cell r="G90">
            <v>0.21735312148676789</v>
          </cell>
        </row>
        <row r="91">
          <cell r="F91">
            <v>5.3282240208468223E-2</v>
          </cell>
          <cell r="G91">
            <v>0.22204669916958222</v>
          </cell>
        </row>
        <row r="92">
          <cell r="F92">
            <v>6.4864167505635631E-2</v>
          </cell>
          <cell r="G92">
            <v>0.24652768523219534</v>
          </cell>
        </row>
        <row r="93">
          <cell r="F93">
            <v>7.1877356524125552E-2</v>
          </cell>
          <cell r="G93">
            <v>0.26090962147626245</v>
          </cell>
        </row>
        <row r="94">
          <cell r="F94">
            <v>7.1351544849466625E-2</v>
          </cell>
          <cell r="G94">
            <v>0.26595901651934079</v>
          </cell>
        </row>
        <row r="95">
          <cell r="F95">
            <v>9.3392786870491504E-2</v>
          </cell>
          <cell r="G95">
            <v>0.29064527487627267</v>
          </cell>
        </row>
        <row r="96">
          <cell r="F96">
            <v>0.12288239860447582</v>
          </cell>
          <cell r="G96">
            <v>0.3352454377304967</v>
          </cell>
        </row>
        <row r="97">
          <cell r="F97">
            <v>0.1588604424932506</v>
          </cell>
          <cell r="G97">
            <v>0.40403867608539989</v>
          </cell>
        </row>
        <row r="98">
          <cell r="F98">
            <v>0.25403624401352065</v>
          </cell>
          <cell r="G98">
            <v>0.49416671695662923</v>
          </cell>
        </row>
        <row r="99">
          <cell r="F99">
            <v>0.37825566976510316</v>
          </cell>
          <cell r="G99">
            <v>0.63960485583653859</v>
          </cell>
        </row>
        <row r="100">
          <cell r="F100">
            <v>0.4257920783723001</v>
          </cell>
          <cell r="G100">
            <v>0.72482881654006071</v>
          </cell>
        </row>
        <row r="101">
          <cell r="F101">
            <v>0.37618224143265888</v>
          </cell>
          <cell r="G101">
            <v>0.72794457003058943</v>
          </cell>
        </row>
        <row r="102">
          <cell r="F102">
            <v>0.29327481168000602</v>
          </cell>
          <cell r="G102">
            <v>0.73520041679094483</v>
          </cell>
        </row>
      </sheetData>
      <sheetData sheetId="15">
        <row r="6">
          <cell r="F6">
            <v>8.9248083024123667E-2</v>
          </cell>
        </row>
        <row r="7">
          <cell r="F7">
            <v>0.11710434393908421</v>
          </cell>
        </row>
        <row r="8">
          <cell r="F8">
            <v>3.913817425677947E-2</v>
          </cell>
        </row>
        <row r="9">
          <cell r="F9">
            <v>6.3318067178923035E-3</v>
          </cell>
        </row>
        <row r="10">
          <cell r="F10">
            <v>-1.0649727916658039E-2</v>
          </cell>
        </row>
        <row r="11">
          <cell r="F11">
            <v>-2.6673893019768087E-2</v>
          </cell>
        </row>
        <row r="12">
          <cell r="F12">
            <v>-1.6436446171645389E-2</v>
          </cell>
        </row>
        <row r="13">
          <cell r="F13">
            <v>1.399793043063657E-2</v>
          </cell>
        </row>
        <row r="14">
          <cell r="F14">
            <v>5.5801319242181804E-2</v>
          </cell>
        </row>
        <row r="15">
          <cell r="F15">
            <v>7.8374457709889767E-2</v>
          </cell>
        </row>
        <row r="16">
          <cell r="F16">
            <v>7.41679062262601E-2</v>
          </cell>
        </row>
        <row r="17">
          <cell r="F17">
            <v>5.2143555219977787E-2</v>
          </cell>
        </row>
        <row r="18">
          <cell r="F18">
            <v>3.9508860562142957E-2</v>
          </cell>
        </row>
        <row r="19">
          <cell r="F19">
            <v>3.1630907207672691E-2</v>
          </cell>
        </row>
        <row r="20">
          <cell r="F20">
            <v>2.2723873991601022E-2</v>
          </cell>
        </row>
        <row r="21">
          <cell r="F21">
            <v>2.1430783171710873E-2</v>
          </cell>
        </row>
        <row r="22">
          <cell r="F22">
            <v>2.3091270352180168E-2</v>
          </cell>
          <cell r="G22">
            <v>0.19699980526397051</v>
          </cell>
        </row>
        <row r="23">
          <cell r="F23">
            <v>3.252319170555993E-2</v>
          </cell>
          <cell r="G23">
            <v>0.23295900754243884</v>
          </cell>
        </row>
        <row r="24">
          <cell r="F24">
            <v>4.3043439981361613E-2</v>
          </cell>
          <cell r="G24">
            <v>0.16263694828435676</v>
          </cell>
        </row>
        <row r="25">
          <cell r="F25">
            <v>6.9609489357575563E-2</v>
          </cell>
          <cell r="G25">
            <v>0.16351356489779312</v>
          </cell>
        </row>
        <row r="26">
          <cell r="F26">
            <v>6.5702956102379792E-2</v>
          </cell>
          <cell r="G26">
            <v>0.17345467834222664</v>
          </cell>
        </row>
        <row r="27">
          <cell r="F27">
            <v>7.7133291588711711E-2</v>
          </cell>
          <cell r="G27">
            <v>0.19298795519206632</v>
          </cell>
        </row>
        <row r="28">
          <cell r="F28">
            <v>9.6751615524812123E-2</v>
          </cell>
          <cell r="G28">
            <v>0.22025038955238951</v>
          </cell>
        </row>
        <row r="29">
          <cell r="F29">
            <v>0.10487496090198913</v>
          </cell>
          <cell r="G29">
            <v>0.26205671908188971</v>
          </cell>
        </row>
        <row r="30">
          <cell r="F30">
            <v>0.11242492317676413</v>
          </cell>
          <cell r="G30">
            <v>0.2965293294356488</v>
          </cell>
        </row>
        <row r="31">
          <cell r="F31">
            <v>0.12499089250142272</v>
          </cell>
          <cell r="G31">
            <v>0.34465274071325708</v>
          </cell>
        </row>
        <row r="32">
          <cell r="F32">
            <v>0.12452990783213734</v>
          </cell>
          <cell r="G32">
            <v>0.36121674355617234</v>
          </cell>
        </row>
        <row r="33">
          <cell r="F33">
            <v>0.14263664871365292</v>
          </cell>
          <cell r="G33">
            <v>0.3906954373649062</v>
          </cell>
        </row>
        <row r="34">
          <cell r="F34">
            <v>0.16284520545850834</v>
          </cell>
          <cell r="G34">
            <v>0.40357321565197535</v>
          </cell>
        </row>
        <row r="35">
          <cell r="F35">
            <v>0.19867891091221856</v>
          </cell>
          <cell r="G35">
            <v>0.46495719391558582</v>
          </cell>
        </row>
        <row r="36">
          <cell r="F36">
            <v>0.22299736316980789</v>
          </cell>
          <cell r="G36">
            <v>0.51004620049972016</v>
          </cell>
        </row>
        <row r="37">
          <cell r="F37">
            <v>0.22818416685934886</v>
          </cell>
          <cell r="G37">
            <v>0.56673604900427721</v>
          </cell>
        </row>
        <row r="38">
          <cell r="F38">
            <v>0.24622160145841196</v>
          </cell>
          <cell r="G38">
            <v>0.61028595654824425</v>
          </cell>
        </row>
        <row r="39">
          <cell r="F39">
            <v>0.22650239007567538</v>
          </cell>
          <cell r="G39">
            <v>0.65982867678358847</v>
          </cell>
        </row>
        <row r="40">
          <cell r="F40">
            <v>0.18989514382517861</v>
          </cell>
          <cell r="G40">
            <v>0.67721747033329771</v>
          </cell>
        </row>
        <row r="41">
          <cell r="F41">
            <v>0.16171972753938668</v>
          </cell>
          <cell r="G41">
            <v>0.70702499337195324</v>
          </cell>
        </row>
        <row r="42">
          <cell r="F42">
            <v>0.108991433074903</v>
          </cell>
          <cell r="G42">
            <v>0.69618611927096707</v>
          </cell>
        </row>
        <row r="43">
          <cell r="F43">
            <v>5.5650405367839509E-2</v>
          </cell>
          <cell r="G43">
            <v>0.68295589044586791</v>
          </cell>
        </row>
        <row r="44">
          <cell r="F44">
            <v>2.4555764946414819E-2</v>
          </cell>
          <cell r="G44">
            <v>0.65872979529835107</v>
          </cell>
        </row>
        <row r="45">
          <cell r="F45">
            <v>-2.4828065162573375E-2</v>
          </cell>
          <cell r="G45">
            <v>0.61258743885180422</v>
          </cell>
        </row>
        <row r="46">
          <cell r="F46">
            <v>-6.462702622351045E-2</v>
          </cell>
          <cell r="G46">
            <v>0.56585613694507675</v>
          </cell>
        </row>
        <row r="47">
          <cell r="F47">
            <v>-5.3566140805060863E-2</v>
          </cell>
          <cell r="G47">
            <v>0.55225645805209533</v>
          </cell>
        </row>
        <row r="48">
          <cell r="F48">
            <v>-4.3894193557225264E-2</v>
          </cell>
          <cell r="G48">
            <v>0.51808398621631357</v>
          </cell>
        </row>
        <row r="49">
          <cell r="F49">
            <v>-4.3309740004644617E-2</v>
          </cell>
          <cell r="G49">
            <v>0.46440273794517056</v>
          </cell>
        </row>
        <row r="50">
          <cell r="F50">
            <v>-3.1755224345285313E-2</v>
          </cell>
          <cell r="G50">
            <v>0.42167598942302736</v>
          </cell>
        </row>
        <row r="51">
          <cell r="F51">
            <v>-4.3983175891748306E-2</v>
          </cell>
          <cell r="G51">
            <v>0.38328238965892431</v>
          </cell>
        </row>
        <row r="52">
          <cell r="F52">
            <v>-6.730368189610679E-2</v>
          </cell>
          <cell r="G52">
            <v>0.32625039648806953</v>
          </cell>
        </row>
        <row r="53">
          <cell r="F53">
            <v>-8.2249726887641844E-2</v>
          </cell>
          <cell r="G53">
            <v>0.23951636234387572</v>
          </cell>
        </row>
        <row r="54">
          <cell r="F54">
            <v>-9.8227661129811281E-2</v>
          </cell>
          <cell r="G54">
            <v>0.16060312283470776</v>
          </cell>
        </row>
        <row r="55">
          <cell r="F55">
            <v>-0.11377636113086635</v>
          </cell>
          <cell r="G55">
            <v>7.0827117615839333E-2</v>
          </cell>
        </row>
        <row r="56">
          <cell r="F56">
            <v>-0.11857448801269505</v>
          </cell>
          <cell r="G56">
            <v>-1.53214546944335E-2</v>
          </cell>
        </row>
        <row r="57">
          <cell r="F57">
            <v>-0.12629797428807601</v>
          </cell>
          <cell r="G57">
            <v>-0.11496577880354909</v>
          </cell>
        </row>
        <row r="58">
          <cell r="F58">
            <v>-8.5452236607547305E-2</v>
          </cell>
          <cell r="G58">
            <v>-0.17107071523125131</v>
          </cell>
        </row>
        <row r="59">
          <cell r="F59">
            <v>-6.4863626219040391E-2</v>
          </cell>
          <cell r="G59">
            <v>-0.2205388986788763</v>
          </cell>
        </row>
        <row r="60">
          <cell r="F60">
            <v>-4.9794231021255672E-2</v>
          </cell>
          <cell r="G60">
            <v>-0.25501082954086784</v>
          </cell>
        </row>
        <row r="61">
          <cell r="F61">
            <v>-1.7448919120898371E-2</v>
          </cell>
          <cell r="G61">
            <v>-0.29413442546383406</v>
          </cell>
        </row>
        <row r="62">
          <cell r="F62">
            <v>-3.7846500977363161E-2</v>
          </cell>
          <cell r="G62">
            <v>-0.31790864928351742</v>
          </cell>
        </row>
        <row r="63">
          <cell r="F63">
            <v>-3.594107290292526E-2</v>
          </cell>
          <cell r="G63">
            <v>-0.31213037694964124</v>
          </cell>
        </row>
        <row r="64">
          <cell r="F64">
            <v>-2.3875320899657337E-2</v>
          </cell>
          <cell r="G64">
            <v>-0.30344191538693999</v>
          </cell>
        </row>
        <row r="65">
          <cell r="F65">
            <v>-2.3226850609816659E-2</v>
          </cell>
          <cell r="G65">
            <v>-0.29253321091107737</v>
          </cell>
        </row>
        <row r="66">
          <cell r="F66">
            <v>-1.4173465613923068E-2</v>
          </cell>
          <cell r="G66">
            <v>-0.26745508867393014</v>
          </cell>
        </row>
        <row r="67">
          <cell r="F67">
            <v>-1.0277493196529687E-3</v>
          </cell>
          <cell r="G67">
            <v>-0.25959198546423334</v>
          </cell>
        </row>
        <row r="68">
          <cell r="F68">
            <v>-7.5714189097791564E-3</v>
          </cell>
          <cell r="G68">
            <v>-0.26711914073949394</v>
          </cell>
        </row>
        <row r="69">
          <cell r="F69">
            <v>7.8023802841850204E-3</v>
          </cell>
          <cell r="G69">
            <v>-0.24142109062224781</v>
          </cell>
        </row>
        <row r="70">
          <cell r="F70">
            <v>1.7815509181879578E-2</v>
          </cell>
          <cell r="G70">
            <v>-0.21788435514676505</v>
          </cell>
        </row>
        <row r="71">
          <cell r="F71">
            <v>2.2495706205097474E-2</v>
          </cell>
          <cell r="G71">
            <v>-0.19311310336738755</v>
          </cell>
        </row>
        <row r="72">
          <cell r="F72">
            <v>4.8649069829228044E-2</v>
          </cell>
          <cell r="G72">
            <v>-0.1511663890141591</v>
          </cell>
        </row>
        <row r="73">
          <cell r="F73">
            <v>6.9182836171361117E-2</v>
          </cell>
          <cell r="G73">
            <v>-8.9988527563244977E-2</v>
          </cell>
        </row>
        <row r="74">
          <cell r="F74">
            <v>8.7346731467861885E-2</v>
          </cell>
          <cell r="G74">
            <v>-3.2309962549091999E-2</v>
          </cell>
        </row>
        <row r="75">
          <cell r="F75">
            <v>0.11154969311282881</v>
          </cell>
          <cell r="G75">
            <v>3.2212950876307551E-2</v>
          </cell>
        </row>
        <row r="76">
          <cell r="F76">
            <v>0.12162024492034819</v>
          </cell>
          <cell r="G76">
            <v>8.9028343918884131E-2</v>
          </cell>
        </row>
        <row r="77">
          <cell r="F77">
            <v>0.11733972857837562</v>
          </cell>
          <cell r="G77">
            <v>0.15364917530320663</v>
          </cell>
        </row>
        <row r="78">
          <cell r="F78">
            <v>9.5688670711544035E-2</v>
          </cell>
          <cell r="G78">
            <v>0.14883094476999928</v>
          </cell>
        </row>
        <row r="79">
          <cell r="F79">
            <v>8.4150198390579023E-2</v>
          </cell>
          <cell r="G79">
            <v>0.18122677548592694</v>
          </cell>
        </row>
        <row r="80">
          <cell r="F80">
            <v>6.1416802270563078E-2</v>
          </cell>
          <cell r="G80">
            <v>0.2002393772107027</v>
          </cell>
        </row>
        <row r="81">
          <cell r="F81">
            <v>5.7540535335349884E-2</v>
          </cell>
          <cell r="G81">
            <v>0.22863862975945481</v>
          </cell>
        </row>
        <row r="82">
          <cell r="F82">
            <v>7.8069655421922665E-2</v>
          </cell>
          <cell r="G82">
            <v>0.26474710116928518</v>
          </cell>
        </row>
        <row r="83">
          <cell r="F83">
            <v>7.9907564481168952E-2</v>
          </cell>
          <cell r="G83">
            <v>0.2970754128700212</v>
          </cell>
        </row>
        <row r="84">
          <cell r="F84">
            <v>9.6359259171012152E-2</v>
          </cell>
          <cell r="G84">
            <v>0.32047395728137218</v>
          </cell>
        </row>
        <row r="85">
          <cell r="F85">
            <v>9.4811873113935699E-2</v>
          </cell>
          <cell r="G85">
            <v>0.34667735348320727</v>
          </cell>
        </row>
        <row r="86">
          <cell r="F86">
            <v>0.10426992117579666</v>
          </cell>
          <cell r="G86">
            <v>0.38319048795900484</v>
          </cell>
        </row>
        <row r="87">
          <cell r="F87">
            <v>9.1991640737068628E-2</v>
          </cell>
          <cell r="G87">
            <v>0.39009480292674287</v>
          </cell>
        </row>
        <row r="88">
          <cell r="F88">
            <v>9.406939584116504E-2</v>
          </cell>
          <cell r="G88">
            <v>0.42211477203231645</v>
          </cell>
        </row>
        <row r="89">
          <cell r="F89">
            <v>0.10246728130750053</v>
          </cell>
          <cell r="G89">
            <v>0.44134225450652287</v>
          </cell>
        </row>
        <row r="90">
          <cell r="F90">
            <v>0.10396301740265884</v>
          </cell>
          <cell r="G90">
            <v>0.46933799617978417</v>
          </cell>
        </row>
        <row r="91">
          <cell r="F91">
            <v>0.13803524478459653</v>
          </cell>
          <cell r="G91">
            <v>0.50563434150624187</v>
          </cell>
        </row>
        <row r="92">
          <cell r="F92">
            <v>0.15658497321671724</v>
          </cell>
          <cell r="G92">
            <v>0.53005067541980555</v>
          </cell>
        </row>
        <row r="93">
          <cell r="F93">
            <v>0.17852363482306194</v>
          </cell>
          <cell r="G93">
            <v>0.55068305315822375</v>
          </cell>
        </row>
        <row r="94">
          <cell r="F94">
            <v>0.18353884239770638</v>
          </cell>
          <cell r="G94">
            <v>0.5655301071096287</v>
          </cell>
        </row>
        <row r="95">
          <cell r="F95">
            <v>0.16398832617349932</v>
          </cell>
          <cell r="G95">
            <v>0.55807297456691252</v>
          </cell>
        </row>
        <row r="96">
          <cell r="F96">
            <v>0.1789819309347771</v>
          </cell>
          <cell r="G96">
            <v>0.58741236143423448</v>
          </cell>
        </row>
        <row r="97">
          <cell r="F97">
            <v>0.19301981149216399</v>
          </cell>
          <cell r="G97">
            <v>0.62636313607201199</v>
          </cell>
        </row>
        <row r="98">
          <cell r="F98">
            <v>0.22735203923499706</v>
          </cell>
          <cell r="G98">
            <v>0.69719347563308176</v>
          </cell>
        </row>
        <row r="99">
          <cell r="F99">
            <v>0.2724972407163081</v>
          </cell>
          <cell r="G99">
            <v>0.74642001689264159</v>
          </cell>
        </row>
        <row r="100">
          <cell r="F100">
            <v>0.2594663386645974</v>
          </cell>
          <cell r="G100">
            <v>0.78546189782826892</v>
          </cell>
        </row>
        <row r="101">
          <cell r="F101">
            <v>0.22987789199513389</v>
          </cell>
          <cell r="G101">
            <v>0.79870049273179611</v>
          </cell>
        </row>
        <row r="102">
          <cell r="F102">
            <v>0.21608699961225425</v>
          </cell>
          <cell r="G102">
            <v>0.83521081982341316</v>
          </cell>
        </row>
      </sheetData>
      <sheetData sheetId="16">
        <row r="6">
          <cell r="F6">
            <v>0.16455960627241556</v>
          </cell>
        </row>
        <row r="7">
          <cell r="F7">
            <v>0.13077407218369838</v>
          </cell>
        </row>
        <row r="8">
          <cell r="F8">
            <v>0.10175814449222349</v>
          </cell>
        </row>
        <row r="9">
          <cell r="F9">
            <v>5.4720577430261146E-2</v>
          </cell>
        </row>
        <row r="10">
          <cell r="F10">
            <v>2.622868767430267E-2</v>
          </cell>
        </row>
        <row r="11">
          <cell r="F11">
            <v>-9.4472361136490688E-3</v>
          </cell>
        </row>
        <row r="12">
          <cell r="F12">
            <v>-3.9076368871298089E-2</v>
          </cell>
        </row>
        <row r="13">
          <cell r="F13">
            <v>-4.4003918695863432E-2</v>
          </cell>
        </row>
        <row r="14">
          <cell r="F14">
            <v>-2.4972518823611563E-2</v>
          </cell>
        </row>
        <row r="15">
          <cell r="F15">
            <v>-8.2958731887057702E-3</v>
          </cell>
        </row>
        <row r="16">
          <cell r="F16">
            <v>1.525122662876149E-2</v>
          </cell>
        </row>
        <row r="17">
          <cell r="F17">
            <v>1.8969788597238847E-2</v>
          </cell>
        </row>
        <row r="18">
          <cell r="F18">
            <v>8.9629834807383182E-4</v>
          </cell>
        </row>
        <row r="19">
          <cell r="F19">
            <v>2.1246466915940121E-3</v>
          </cell>
        </row>
        <row r="20">
          <cell r="F20">
            <v>-1.761494202169847E-3</v>
          </cell>
        </row>
        <row r="21">
          <cell r="F21">
            <v>7.4179075571455299E-3</v>
          </cell>
        </row>
        <row r="22">
          <cell r="F22">
            <v>1.0516093703670891E-2</v>
          </cell>
          <cell r="G22">
            <v>0.17722816717485165</v>
          </cell>
        </row>
        <row r="23">
          <cell r="F23">
            <v>-5.4979299613339789E-3</v>
          </cell>
          <cell r="G23">
            <v>0.10965767961160353</v>
          </cell>
        </row>
        <row r="24">
          <cell r="F24">
            <v>-4.2402890388854161E-3</v>
          </cell>
          <cell r="G24">
            <v>7.1931219008631406E-2</v>
          </cell>
        </row>
        <row r="25">
          <cell r="F25">
            <v>-9.3698201633854346E-3</v>
          </cell>
          <cell r="G25">
            <v>2.7734534725396578E-2</v>
          </cell>
        </row>
        <row r="26">
          <cell r="F26">
            <v>-3.5524016043677721E-3</v>
          </cell>
          <cell r="G26">
            <v>9.1161592980682962E-3</v>
          </cell>
        </row>
        <row r="27">
          <cell r="F27">
            <v>2.2160597331089209E-2</v>
          </cell>
          <cell r="G27">
            <v>1.0442047589945339E-3</v>
          </cell>
        </row>
        <row r="28">
          <cell r="F28">
            <v>3.4969206269947803E-2</v>
          </cell>
          <cell r="G28">
            <v>5.1422807863558675E-3</v>
          </cell>
        </row>
        <row r="29">
          <cell r="F29">
            <v>3.5593429293930862E-2</v>
          </cell>
          <cell r="G29">
            <v>8.6073865890660822E-3</v>
          </cell>
        </row>
        <row r="30">
          <cell r="F30">
            <v>4.4204168870828689E-2</v>
          </cell>
          <cell r="G30">
            <v>2.709164049459413E-2</v>
          </cell>
        </row>
        <row r="31">
          <cell r="F31">
            <v>5.0701712236077848E-2</v>
          </cell>
          <cell r="G31">
            <v>6.1193153108721456E-2</v>
          </cell>
        </row>
        <row r="32">
          <cell r="F32">
            <v>2.465508201858892E-2</v>
          </cell>
          <cell r="G32">
            <v>6.8873731676242902E-2</v>
          </cell>
        </row>
        <row r="33">
          <cell r="F33">
            <v>4.540523611713828E-2</v>
          </cell>
          <cell r="G33">
            <v>9.8016541402067711E-2</v>
          </cell>
        </row>
        <row r="34">
          <cell r="F34">
            <v>2.5381646600290353E-2</v>
          </cell>
          <cell r="G34">
            <v>7.7445805918495966E-2</v>
          </cell>
        </row>
        <row r="35">
          <cell r="F35">
            <v>3.3493620158417621E-2</v>
          </cell>
          <cell r="G35">
            <v>0.10298264645584501</v>
          </cell>
        </row>
        <row r="36">
          <cell r="F36">
            <v>7.825757771338103E-2</v>
          </cell>
          <cell r="G36">
            <v>0.13188008276086241</v>
          </cell>
        </row>
        <row r="37">
          <cell r="F37">
            <v>6.7605067545550693E-2</v>
          </cell>
          <cell r="G37">
            <v>0.14665182035037955</v>
          </cell>
        </row>
        <row r="38">
          <cell r="F38">
            <v>0.10604078214941171</v>
          </cell>
          <cell r="G38">
            <v>0.18259028971983382</v>
          </cell>
        </row>
        <row r="39">
          <cell r="F39">
            <v>8.0903324666055668E-2</v>
          </cell>
          <cell r="G39">
            <v>0.18176132443030646</v>
          </cell>
        </row>
        <row r="40">
          <cell r="F40">
            <v>6.2193107371113027E-2</v>
          </cell>
          <cell r="G40">
            <v>0.19583468433414519</v>
          </cell>
        </row>
        <row r="41">
          <cell r="F41">
            <v>6.5188952549555965E-2</v>
          </cell>
          <cell r="G41">
            <v>0.20442286534279003</v>
          </cell>
        </row>
        <row r="42">
          <cell r="F42">
            <v>4.3094377115053678E-2</v>
          </cell>
          <cell r="G42">
            <v>0.21516857313121665</v>
          </cell>
        </row>
        <row r="43">
          <cell r="F43">
            <v>4.5406661305573283E-2</v>
          </cell>
          <cell r="G43">
            <v>0.23266591569721362</v>
          </cell>
        </row>
        <row r="44">
          <cell r="F44">
            <v>1.4390808143430998E-2</v>
          </cell>
          <cell r="G44">
            <v>0.2144657815164617</v>
          </cell>
        </row>
        <row r="45">
          <cell r="F45">
            <v>-1.5029184622545272E-2</v>
          </cell>
          <cell r="G45">
            <v>0.19876350088363021</v>
          </cell>
        </row>
        <row r="46">
          <cell r="F46">
            <v>-7.7508641224708708E-3</v>
          </cell>
          <cell r="G46">
            <v>0.21097011061311352</v>
          </cell>
        </row>
        <row r="47">
          <cell r="F47">
            <v>-1.8059502550896573E-2</v>
          </cell>
          <cell r="G47">
            <v>0.19244581581522777</v>
          </cell>
        </row>
        <row r="48">
          <cell r="F48">
            <v>1.164785896223431E-2</v>
          </cell>
          <cell r="G48">
            <v>0.19114443420874822</v>
          </cell>
        </row>
        <row r="49">
          <cell r="F49">
            <v>2.813852026642974E-2</v>
          </cell>
          <cell r="G49">
            <v>0.19130859185612914</v>
          </cell>
        </row>
        <row r="50">
          <cell r="F50">
            <v>1.7143276986437438E-2</v>
          </cell>
          <cell r="G50">
            <v>0.18390921872872232</v>
          </cell>
        </row>
        <row r="51">
          <cell r="F51">
            <v>2.6898563957666287E-2</v>
          </cell>
          <cell r="G51">
            <v>0.16864266753681614</v>
          </cell>
        </row>
        <row r="52">
          <cell r="F52">
            <v>1.3187620976047785E-2</v>
          </cell>
          <cell r="G52">
            <v>0.17967697316620729</v>
          </cell>
        </row>
        <row r="53">
          <cell r="F53">
            <v>2.1150728924175285E-2</v>
          </cell>
          <cell r="G53">
            <v>0.16705408466316624</v>
          </cell>
        </row>
        <row r="54">
          <cell r="F54">
            <v>2.448530857829655E-2</v>
          </cell>
          <cell r="G54">
            <v>0.18301288070672844</v>
          </cell>
        </row>
        <row r="55">
          <cell r="F55">
            <v>6.0304118212134702E-2</v>
          </cell>
          <cell r="G55">
            <v>0.19545316559053325</v>
          </cell>
        </row>
        <row r="56">
          <cell r="F56">
            <v>9.423262764478893E-2</v>
          </cell>
          <cell r="G56">
            <v>0.19565202309761529</v>
          </cell>
        </row>
        <row r="57">
          <cell r="F57">
            <v>7.5908152657869668E-2</v>
          </cell>
          <cell r="G57">
            <v>0.17535716977548541</v>
          </cell>
        </row>
        <row r="58">
          <cell r="F58">
            <v>9.6754132718676708E-2</v>
          </cell>
          <cell r="G58">
            <v>0.17372623127599332</v>
          </cell>
        </row>
        <row r="59">
          <cell r="F59">
            <v>6.4176803963570783E-2</v>
          </cell>
          <cell r="G59">
            <v>0.17872664488804843</v>
          </cell>
        </row>
        <row r="60">
          <cell r="F60">
            <v>4.0761109866213473E-2</v>
          </cell>
          <cell r="G60">
            <v>0.1742200255927156</v>
          </cell>
        </row>
        <row r="61">
          <cell r="F61">
            <v>6.1893389167859032E-2</v>
          </cell>
          <cell r="G61">
            <v>0.17206160639378865</v>
          </cell>
        </row>
        <row r="62">
          <cell r="F62">
            <v>3.7070927907645698E-2</v>
          </cell>
          <cell r="G62">
            <v>0.1677027820685853</v>
          </cell>
        </row>
        <row r="63">
          <cell r="F63">
            <v>3.4546796510937075E-2</v>
          </cell>
          <cell r="G63">
            <v>0.16786678009341233</v>
          </cell>
        </row>
        <row r="64">
          <cell r="F64">
            <v>2.4419328486082151E-2</v>
          </cell>
          <cell r="G64">
            <v>0.18424854593536691</v>
          </cell>
        </row>
        <row r="65">
          <cell r="F65">
            <v>3.7914741517779425E-2</v>
          </cell>
          <cell r="G65">
            <v>0.22500553253411332</v>
          </cell>
        </row>
        <row r="66">
          <cell r="F66">
            <v>2.9895634367950924E-2</v>
          </cell>
          <cell r="G66">
            <v>0.20534928055900706</v>
          </cell>
        </row>
        <row r="67">
          <cell r="F67">
            <v>2.1686176907593762E-2</v>
          </cell>
          <cell r="G67">
            <v>0.20761245955190258</v>
          </cell>
        </row>
        <row r="68">
          <cell r="F68">
            <v>2.9968296752253869E-2</v>
          </cell>
          <cell r="G68">
            <v>0.20256898372538645</v>
          </cell>
        </row>
        <row r="69">
          <cell r="F69">
            <v>1.5459468016677374E-2</v>
          </cell>
          <cell r="G69">
            <v>0.21232648028436085</v>
          </cell>
        </row>
        <row r="70">
          <cell r="F70">
            <v>2.9825352569304877E-2</v>
          </cell>
          <cell r="G70">
            <v>0.21803135614187466</v>
          </cell>
        </row>
        <row r="71">
          <cell r="F71">
            <v>2.9863250527583068E-2</v>
          </cell>
          <cell r="G71">
            <v>0.21057714612181935</v>
          </cell>
        </row>
        <row r="72">
          <cell r="F72">
            <v>2.1223982432422434E-2</v>
          </cell>
          <cell r="G72">
            <v>0.21060534518176102</v>
          </cell>
        </row>
        <row r="73">
          <cell r="F73">
            <v>3.243892942634391E-2</v>
          </cell>
          <cell r="G73">
            <v>0.22361468078652935</v>
          </cell>
        </row>
        <row r="74">
          <cell r="F74">
            <v>3.7993396439214802E-2</v>
          </cell>
          <cell r="G74">
            <v>0.23153944400279289</v>
          </cell>
        </row>
        <row r="75">
          <cell r="F75">
            <v>5.3858745850261812E-2</v>
          </cell>
          <cell r="G75">
            <v>0.20413177375994629</v>
          </cell>
        </row>
        <row r="76">
          <cell r="F76">
            <v>6.1096055281669837E-2</v>
          </cell>
          <cell r="G76">
            <v>0.17746877281864207</v>
          </cell>
        </row>
        <row r="77">
          <cell r="F77">
            <v>5.5611785150707284E-2</v>
          </cell>
          <cell r="G77">
            <v>0.203318313279367</v>
          </cell>
        </row>
        <row r="78">
          <cell r="F78">
            <v>6.2274446896784429E-2</v>
          </cell>
          <cell r="G78">
            <v>0.1970597581809008</v>
          </cell>
        </row>
        <row r="79">
          <cell r="F79">
            <v>5.0392180807726443E-2</v>
          </cell>
          <cell r="G79">
            <v>0.19034715060410198</v>
          </cell>
        </row>
        <row r="80">
          <cell r="F80">
            <v>6.1480211460412111E-2</v>
          </cell>
          <cell r="G80">
            <v>0.19818787441284072</v>
          </cell>
        </row>
        <row r="81">
          <cell r="F81">
            <v>3.2184314710471174E-2</v>
          </cell>
          <cell r="G81">
            <v>0.17360923882197907</v>
          </cell>
        </row>
        <row r="82">
          <cell r="F82">
            <v>2.9840842011021173E-2</v>
          </cell>
          <cell r="G82">
            <v>0.1898296722842763</v>
          </cell>
        </row>
        <row r="83">
          <cell r="F83">
            <v>6.5220130143362254E-2</v>
          </cell>
          <cell r="G83">
            <v>0.22102048423652734</v>
          </cell>
        </row>
        <row r="84">
          <cell r="F84">
            <v>4.3869682792095979E-2</v>
          </cell>
          <cell r="G84">
            <v>0.2176382287188543</v>
          </cell>
        </row>
        <row r="85">
          <cell r="F85">
            <v>8.1829293157820754E-2</v>
          </cell>
          <cell r="G85">
            <v>0.21752379046202033</v>
          </cell>
        </row>
        <row r="86">
          <cell r="F86">
            <v>7.2041552864970534E-2</v>
          </cell>
          <cell r="G86">
            <v>0.23197559078129587</v>
          </cell>
        </row>
        <row r="87">
          <cell r="F87">
            <v>9.1403601961912745E-2</v>
          </cell>
          <cell r="G87">
            <v>0.29073790929084609</v>
          </cell>
        </row>
        <row r="88">
          <cell r="F88">
            <v>0.12720225757287512</v>
          </cell>
          <cell r="G88">
            <v>0.31487218953947549</v>
          </cell>
        </row>
        <row r="89">
          <cell r="F89">
            <v>0.12528968449143449</v>
          </cell>
          <cell r="G89">
            <v>0.32735400693677746</v>
          </cell>
        </row>
        <row r="90">
          <cell r="F90">
            <v>0.15118199524940987</v>
          </cell>
          <cell r="G90">
            <v>0.35333223346140091</v>
          </cell>
        </row>
        <row r="91">
          <cell r="F91">
            <v>0.12497338817302654</v>
          </cell>
          <cell r="G91">
            <v>0.38584804693628971</v>
          </cell>
        </row>
        <row r="92">
          <cell r="F92">
            <v>0.13983513542185191</v>
          </cell>
          <cell r="G92">
            <v>0.43348334252890491</v>
          </cell>
        </row>
        <row r="93">
          <cell r="F93">
            <v>0.16388785510511644</v>
          </cell>
          <cell r="G93">
            <v>0.45880293261555016</v>
          </cell>
        </row>
        <row r="94">
          <cell r="F94">
            <v>0.19014358988963798</v>
          </cell>
          <cell r="G94">
            <v>0.50548242691182399</v>
          </cell>
        </row>
        <row r="95">
          <cell r="F95">
            <v>0.16207645587064073</v>
          </cell>
          <cell r="G95">
            <v>0.49406575695666866</v>
          </cell>
        </row>
        <row r="96">
          <cell r="F96">
            <v>0.15495544996250968</v>
          </cell>
          <cell r="G96">
            <v>0.52734273720974467</v>
          </cell>
        </row>
        <row r="97">
          <cell r="F97">
            <v>0.14095508559647454</v>
          </cell>
          <cell r="G97">
            <v>0.54414623306131737</v>
          </cell>
        </row>
        <row r="98">
          <cell r="F98">
            <v>0.13098996897076465</v>
          </cell>
          <cell r="G98">
            <v>0.57419794898580412</v>
          </cell>
        </row>
        <row r="99">
          <cell r="F99">
            <v>0.1766902032390627</v>
          </cell>
          <cell r="G99">
            <v>0.62036377938800502</v>
          </cell>
        </row>
        <row r="100">
          <cell r="F100">
            <v>0.19118332222586545</v>
          </cell>
          <cell r="G100">
            <v>0.65704584797519816</v>
          </cell>
        </row>
        <row r="101">
          <cell r="F101">
            <v>0.21148000586075963</v>
          </cell>
          <cell r="G101">
            <v>0.72344192421160591</v>
          </cell>
        </row>
        <row r="102">
          <cell r="F102">
            <v>0.23404991753598578</v>
          </cell>
          <cell r="G102">
            <v>0.77840702451076871</v>
          </cell>
        </row>
      </sheetData>
      <sheetData sheetId="17">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v>0.22674595122221705</v>
          </cell>
          <cell r="G26" t="str">
            <v/>
          </cell>
        </row>
        <row r="27">
          <cell r="F27">
            <v>0.23573223054256126</v>
          </cell>
          <cell r="G27" t="str">
            <v/>
          </cell>
        </row>
        <row r="28">
          <cell r="F28">
            <v>0.24316970755651576</v>
          </cell>
          <cell r="G28" t="str">
            <v/>
          </cell>
        </row>
        <row r="29">
          <cell r="F29">
            <v>0.25295916549378439</v>
          </cell>
          <cell r="G29" t="str">
            <v/>
          </cell>
        </row>
        <row r="30">
          <cell r="F30">
            <v>0.24147261953513571</v>
          </cell>
          <cell r="G30" t="str">
            <v/>
          </cell>
        </row>
        <row r="31">
          <cell r="F31">
            <v>0.22953434541354051</v>
          </cell>
          <cell r="G31" t="str">
            <v/>
          </cell>
        </row>
        <row r="32">
          <cell r="F32">
            <v>0.17943346814388136</v>
          </cell>
          <cell r="G32" t="str">
            <v/>
          </cell>
        </row>
        <row r="33">
          <cell r="F33">
            <v>0.14044050171263611</v>
          </cell>
          <cell r="G33" t="str">
            <v/>
          </cell>
        </row>
        <row r="34">
          <cell r="F34">
            <v>8.6770500196943948E-2</v>
          </cell>
          <cell r="G34" t="str">
            <v/>
          </cell>
        </row>
        <row r="35">
          <cell r="F35">
            <v>4.2823718757079549E-2</v>
          </cell>
          <cell r="G35" t="str">
            <v/>
          </cell>
        </row>
        <row r="36">
          <cell r="F36">
            <v>2.4757274920765585E-2</v>
          </cell>
          <cell r="G36" t="str">
            <v/>
          </cell>
        </row>
        <row r="37">
          <cell r="F37">
            <v>5.9484862856888665E-4</v>
          </cell>
          <cell r="G37" t="str">
            <v/>
          </cell>
        </row>
        <row r="38">
          <cell r="F38">
            <v>-1.5671150214578119E-3</v>
          </cell>
          <cell r="G38" t="str">
            <v/>
          </cell>
        </row>
        <row r="39">
          <cell r="F39">
            <v>-1.3790014078050665E-2</v>
          </cell>
          <cell r="G39" t="str">
            <v/>
          </cell>
        </row>
        <row r="40">
          <cell r="F40">
            <v>-3.6393769861574408E-2</v>
          </cell>
          <cell r="G40" t="str">
            <v/>
          </cell>
        </row>
        <row r="41">
          <cell r="F41">
            <v>-3.8307714269150965E-2</v>
          </cell>
          <cell r="G41" t="str">
            <v/>
          </cell>
        </row>
        <row r="42">
          <cell r="F42">
            <v>-4.1380118634391012E-2</v>
          </cell>
          <cell r="G42">
            <v>0.51204183729844788</v>
          </cell>
        </row>
        <row r="43">
          <cell r="F43">
            <v>-5.3825762860313368E-2</v>
          </cell>
          <cell r="G43">
            <v>0.44047451777481733</v>
          </cell>
        </row>
        <row r="44">
          <cell r="F44">
            <v>-6.3417472108313014E-2</v>
          </cell>
          <cell r="G44">
            <v>0.34754920865127548</v>
          </cell>
        </row>
        <row r="45">
          <cell r="F45">
            <v>-7.091902446055548E-2</v>
          </cell>
          <cell r="G45">
            <v>0.28476777710528295</v>
          </cell>
        </row>
        <row r="46">
          <cell r="F46">
            <v>-9.2409825585542477E-2</v>
          </cell>
          <cell r="G46">
            <v>0.19288606049068838</v>
          </cell>
        </row>
        <row r="47">
          <cell r="F47">
            <v>-7.2247397189113188E-2</v>
          </cell>
          <cell r="G47">
            <v>0.13249489004314263</v>
          </cell>
        </row>
        <row r="48">
          <cell r="F48">
            <v>-3.4089706016553901E-2</v>
          </cell>
          <cell r="G48">
            <v>7.0289795078205736E-2</v>
          </cell>
        </row>
        <row r="49">
          <cell r="F49">
            <v>-1.8882382239213055E-2</v>
          </cell>
          <cell r="G49">
            <v>1.2926229372285629E-2</v>
          </cell>
        </row>
        <row r="50">
          <cell r="F50">
            <v>1.3560922835289547E-2</v>
          </cell>
          <cell r="G50">
            <v>-3.5025636209157801E-2</v>
          </cell>
        </row>
        <row r="51">
          <cell r="F51">
            <v>1.7514533655719047E-2</v>
          </cell>
          <cell r="G51">
            <v>-7.9524921714678787E-2</v>
          </cell>
        </row>
        <row r="52">
          <cell r="F52">
            <v>2.9526259539655801E-3</v>
          </cell>
          <cell r="G52">
            <v>-0.1061910471117101</v>
          </cell>
        </row>
        <row r="53">
          <cell r="F53">
            <v>6.7367541227777977E-3</v>
          </cell>
          <cell r="G53">
            <v>-0.12077751821757274</v>
          </cell>
        </row>
        <row r="54">
          <cell r="F54">
            <v>1.0287042530143006E-2</v>
          </cell>
          <cell r="G54">
            <v>-0.11150909387595859</v>
          </cell>
        </row>
        <row r="55">
          <cell r="F55">
            <v>1.5094122141826134E-2</v>
          </cell>
          <cell r="G55">
            <v>-0.10725451832993228</v>
          </cell>
        </row>
        <row r="56">
          <cell r="F56">
            <v>1.8061579966467765E-2</v>
          </cell>
          <cell r="G56">
            <v>-0.11288674206600798</v>
          </cell>
        </row>
        <row r="57">
          <cell r="F57">
            <v>1.8888563693267277E-2</v>
          </cell>
          <cell r="G57">
            <v>-0.10248380315287417</v>
          </cell>
        </row>
        <row r="58">
          <cell r="F58">
            <v>2.2371106054722163E-2</v>
          </cell>
          <cell r="G58">
            <v>-8.7570872799778599E-2</v>
          </cell>
        </row>
        <row r="59">
          <cell r="F59">
            <v>2.7072862493761628E-2</v>
          </cell>
          <cell r="G59">
            <v>-6.6391641758119832E-2</v>
          </cell>
        </row>
        <row r="60">
          <cell r="F60">
            <v>2.9949733160343293E-2</v>
          </cell>
          <cell r="G60">
            <v>-4.654323904409019E-2</v>
          </cell>
        </row>
        <row r="61">
          <cell r="F61">
            <v>2.2669027001767438E-2</v>
          </cell>
          <cell r="G61">
            <v>-4.1507061881955874E-2</v>
          </cell>
        </row>
        <row r="62">
          <cell r="F62">
            <v>1.671493603243401E-2</v>
          </cell>
          <cell r="G62">
            <v>-2.9475818132953576E-2</v>
          </cell>
        </row>
        <row r="63">
          <cell r="F63">
            <v>3.3492237928824707E-3</v>
          </cell>
          <cell r="G63">
            <v>-9.2166551049239522E-3</v>
          </cell>
        </row>
        <row r="64">
          <cell r="F64">
            <v>5.1079045932420704E-4</v>
          </cell>
          <cell r="G64">
            <v>1.7385023523547143E-2</v>
          </cell>
        </row>
        <row r="65">
          <cell r="F65">
            <v>2.829947862418373E-3</v>
          </cell>
          <cell r="G65">
            <v>3.2241910441018026E-2</v>
          </cell>
        </row>
        <row r="66">
          <cell r="F66">
            <v>9.4091046676953102E-3</v>
          </cell>
          <cell r="G66">
            <v>7.2343112120284214E-2</v>
          </cell>
        </row>
        <row r="67">
          <cell r="F67">
            <v>1.2015995271173831E-2</v>
          </cell>
          <cell r="G67">
            <v>7.5046737355363158E-2</v>
          </cell>
        </row>
        <row r="68">
          <cell r="F68">
            <v>1.6083421471190035E-2</v>
          </cell>
          <cell r="G68">
            <v>6.755815101129109E-2</v>
          </cell>
        </row>
        <row r="69">
          <cell r="F69">
            <v>1.5928976493600852E-2</v>
          </cell>
          <cell r="G69">
            <v>6.7053269173831836E-2</v>
          </cell>
        </row>
        <row r="70">
          <cell r="F70">
            <v>1.616119668998502E-2</v>
          </cell>
          <cell r="G70">
            <v>7.4943385974979571E-2</v>
          </cell>
        </row>
        <row r="71">
          <cell r="F71">
            <v>2.4971496437057514E-2</v>
          </cell>
          <cell r="G71">
            <v>8.250370013670183E-2</v>
          </cell>
        </row>
        <row r="72">
          <cell r="F72">
            <v>2.7263150758363996E-2</v>
          </cell>
          <cell r="G72">
            <v>9.1868675815689457E-2</v>
          </cell>
        </row>
        <row r="73">
          <cell r="F73">
            <v>3.8564074390433786E-2</v>
          </cell>
          <cell r="G73">
            <v>9.8880589441487823E-2</v>
          </cell>
        </row>
        <row r="74">
          <cell r="F74">
            <v>4.9619336666782726E-2</v>
          </cell>
          <cell r="G74">
            <v>0.11427568011161908</v>
          </cell>
        </row>
        <row r="75">
          <cell r="F75">
            <v>6.0121480820612257E-2</v>
          </cell>
          <cell r="G75">
            <v>0.12753105881548776</v>
          </cell>
        </row>
        <row r="76">
          <cell r="F76">
            <v>7.2832272311872406E-2</v>
          </cell>
          <cell r="G76">
            <v>0.14663936816109424</v>
          </cell>
        </row>
        <row r="77">
          <cell r="F77">
            <v>7.3160471441752264E-2</v>
          </cell>
          <cell r="G77">
            <v>0.15315249718997287</v>
          </cell>
        </row>
        <row r="78">
          <cell r="F78">
            <v>7.2613935143116495E-2</v>
          </cell>
          <cell r="G78">
            <v>0.16451850920001343</v>
          </cell>
        </row>
        <row r="79">
          <cell r="F79">
            <v>8.1970881573348253E-2</v>
          </cell>
          <cell r="G79">
            <v>0.1824290778950744</v>
          </cell>
        </row>
        <row r="80">
          <cell r="F80">
            <v>9.1604133056902487E-2</v>
          </cell>
          <cell r="G80">
            <v>0.20829376805765334</v>
          </cell>
        </row>
        <row r="81">
          <cell r="F81">
            <v>0.10354994596552307</v>
          </cell>
          <cell r="G81">
            <v>0.23403341615372847</v>
          </cell>
        </row>
        <row r="82">
          <cell r="F82">
            <v>0.11070812198442172</v>
          </cell>
          <cell r="G82">
            <v>0.25851169515200106</v>
          </cell>
        </row>
        <row r="83">
          <cell r="F83">
            <v>0.11676709729024008</v>
          </cell>
          <cell r="G83">
            <v>0.295846951392432</v>
          </cell>
        </row>
        <row r="84">
          <cell r="F84">
            <v>0.11609916466281187</v>
          </cell>
          <cell r="G84">
            <v>0.32388214226114098</v>
          </cell>
        </row>
        <row r="85">
          <cell r="F85">
            <v>0.11766976613142807</v>
          </cell>
          <cell r="G85">
            <v>0.34887323442273804</v>
          </cell>
        </row>
        <row r="86">
          <cell r="F86">
            <v>0.12292534683729825</v>
          </cell>
          <cell r="G86">
            <v>0.372027937321604</v>
          </cell>
        </row>
        <row r="87">
          <cell r="F87">
            <v>0.10738658768390805</v>
          </cell>
          <cell r="G87">
            <v>0.39121754380516621</v>
          </cell>
        </row>
        <row r="88">
          <cell r="F88">
            <v>0.11419568926942421</v>
          </cell>
          <cell r="G88">
            <v>0.42199441005937505</v>
          </cell>
        </row>
        <row r="89">
          <cell r="F89">
            <v>0.11047654102572178</v>
          </cell>
          <cell r="G89">
            <v>0.44342079895485897</v>
          </cell>
        </row>
        <row r="90">
          <cell r="F90">
            <v>0.10181692584060854</v>
          </cell>
          <cell r="G90">
            <v>0.45768366647222758</v>
          </cell>
        </row>
        <row r="91">
          <cell r="F91">
            <v>0.11581436177253078</v>
          </cell>
          <cell r="G91">
            <v>0.48206040914063952</v>
          </cell>
        </row>
        <row r="92">
          <cell r="F92">
            <v>0.12766530400567055</v>
          </cell>
          <cell r="G92">
            <v>0.5223965633066816</v>
          </cell>
        </row>
        <row r="93">
          <cell r="F93">
            <v>0.15017841076214417</v>
          </cell>
          <cell r="G93">
            <v>0.55503513532656923</v>
          </cell>
        </row>
        <row r="94">
          <cell r="F94">
            <v>0.15636183451732219</v>
          </cell>
          <cell r="G94">
            <v>0.56442616432276704</v>
          </cell>
        </row>
        <row r="95">
          <cell r="F95">
            <v>0.13742675748905722</v>
          </cell>
          <cell r="G95">
            <v>0.55936568580908452</v>
          </cell>
        </row>
        <row r="96">
          <cell r="F96">
            <v>0.11784748318000966</v>
          </cell>
          <cell r="G96">
            <v>0.56741177417481881</v>
          </cell>
        </row>
        <row r="97">
          <cell r="F97">
            <v>0.11367028306525462</v>
          </cell>
          <cell r="G97">
            <v>0.59554494695007154</v>
          </cell>
        </row>
        <row r="98">
          <cell r="F98">
            <v>0.11845832429205101</v>
          </cell>
          <cell r="G98">
            <v>0.61027055347170167</v>
          </cell>
        </row>
        <row r="99">
          <cell r="F99">
            <v>0.1289853224873678</v>
          </cell>
          <cell r="G99">
            <v>0.60638012672310404</v>
          </cell>
        </row>
        <row r="100">
          <cell r="F100">
            <v>0.13117636290473328</v>
          </cell>
          <cell r="G100">
            <v>0.60698400402264974</v>
          </cell>
        </row>
        <row r="101">
          <cell r="F101">
            <v>0.12497981817531567</v>
          </cell>
          <cell r="G101">
            <v>0.61697481915986407</v>
          </cell>
        </row>
        <row r="102">
          <cell r="F102">
            <v>0.1274449465681203</v>
          </cell>
          <cell r="G102">
            <v>0.62700737805540019</v>
          </cell>
        </row>
      </sheetData>
      <sheetData sheetId="18">
        <row r="6">
          <cell r="F6">
            <v>2.3905520853554605E-2</v>
          </cell>
        </row>
        <row r="7">
          <cell r="F7">
            <v>4.9999052416871227E-2</v>
          </cell>
        </row>
        <row r="8">
          <cell r="F8">
            <v>5.983397352310257E-3</v>
          </cell>
        </row>
        <row r="9">
          <cell r="F9">
            <v>-3.211694419367974E-2</v>
          </cell>
        </row>
        <row r="10">
          <cell r="F10">
            <v>2.0926854508460647E-2</v>
          </cell>
        </row>
        <row r="11">
          <cell r="F11">
            <v>-7.1190512010958565E-3</v>
          </cell>
        </row>
        <row r="12">
          <cell r="F12">
            <v>-2.3472632367239371E-2</v>
          </cell>
        </row>
        <row r="13">
          <cell r="F13">
            <v>6.5514749187091425E-3</v>
          </cell>
        </row>
        <row r="14">
          <cell r="F14">
            <v>2.7809743493350077E-2</v>
          </cell>
        </row>
        <row r="15">
          <cell r="F15">
            <v>4.0259210601020778E-2</v>
          </cell>
        </row>
        <row r="16">
          <cell r="F16">
            <v>6.9882169075874981E-2</v>
          </cell>
        </row>
        <row r="17">
          <cell r="F17">
            <v>4.3403662523374777E-2</v>
          </cell>
        </row>
        <row r="18">
          <cell r="F18">
            <v>-2.3597565385418224E-3</v>
          </cell>
        </row>
        <row r="19">
          <cell r="F19">
            <v>1.8696104378600444E-2</v>
          </cell>
        </row>
        <row r="20">
          <cell r="F20">
            <v>2.9486120773722954E-3</v>
          </cell>
        </row>
        <row r="21">
          <cell r="F21">
            <v>3.2038382527132321E-2</v>
          </cell>
        </row>
        <row r="22">
          <cell r="F22">
            <v>3.1084012253550519E-2</v>
          </cell>
          <cell r="G22">
            <v>0.10136637457037398</v>
          </cell>
        </row>
        <row r="23">
          <cell r="F23">
            <v>2.5559832998230243E-2</v>
          </cell>
          <cell r="G23">
            <v>0.12739514919362696</v>
          </cell>
        </row>
        <row r="24">
          <cell r="F24">
            <v>4.8639935069773002E-2</v>
          </cell>
          <cell r="G24">
            <v>0.10398148120809131</v>
          </cell>
        </row>
        <row r="25">
          <cell r="F25">
            <v>4.3915971244192317E-2</v>
          </cell>
          <cell r="G25">
            <v>9.3792547019728861E-2</v>
          </cell>
        </row>
        <row r="26">
          <cell r="F26">
            <v>4.8165359400589823E-2</v>
          </cell>
          <cell r="G26">
            <v>0.12562621311740935</v>
          </cell>
        </row>
        <row r="27">
          <cell r="F27">
            <v>5.9537835818363541E-2</v>
          </cell>
          <cell r="G27">
            <v>0.13693393259511905</v>
          </cell>
        </row>
        <row r="28">
          <cell r="F28">
            <v>6.1001624648421314E-2</v>
          </cell>
          <cell r="G28">
            <v>0.15899970850420245</v>
          </cell>
        </row>
        <row r="29">
          <cell r="F29">
            <v>6.7793111295047392E-2</v>
          </cell>
          <cell r="G29">
            <v>0.19370260250845597</v>
          </cell>
        </row>
        <row r="30">
          <cell r="F30">
            <v>8.3516520473001343E-2</v>
          </cell>
          <cell r="G30">
            <v>0.18821587908195009</v>
          </cell>
        </row>
        <row r="31">
          <cell r="F31">
            <v>8.4834255251103469E-2</v>
          </cell>
          <cell r="G31">
            <v>0.2288872390473185</v>
          </cell>
        </row>
        <row r="32">
          <cell r="F32">
            <v>7.9317576030375148E-2</v>
          </cell>
          <cell r="G32">
            <v>0.2617899169018168</v>
          </cell>
        </row>
        <row r="33">
          <cell r="F33">
            <v>8.4471584261225169E-2</v>
          </cell>
          <cell r="G33">
            <v>0.27162271185097209</v>
          </cell>
        </row>
        <row r="34">
          <cell r="F34">
            <v>8.3476512265483832E-2</v>
          </cell>
          <cell r="G34">
            <v>0.24388264785408403</v>
          </cell>
        </row>
        <row r="35">
          <cell r="F35">
            <v>0.1174870112618117</v>
          </cell>
          <cell r="G35">
            <v>0.30611503970810944</v>
          </cell>
        </row>
        <row r="36">
          <cell r="F36">
            <v>0.12901651533026218</v>
          </cell>
          <cell r="G36">
            <v>0.32092426315620404</v>
          </cell>
        </row>
        <row r="37">
          <cell r="F37">
            <v>0.15339038204822775</v>
          </cell>
          <cell r="G37">
            <v>0.38160943137582504</v>
          </cell>
        </row>
        <row r="38">
          <cell r="F38">
            <v>0.1882920569111928</v>
          </cell>
          <cell r="G38">
            <v>0.43453446130381868</v>
          </cell>
        </row>
        <row r="39">
          <cell r="F39">
            <v>0.19049898874416407</v>
          </cell>
          <cell r="G39">
            <v>0.47791792407367301</v>
          </cell>
        </row>
        <row r="40">
          <cell r="F40">
            <v>0.2068835321543962</v>
          </cell>
          <cell r="G40">
            <v>0.52485918323322778</v>
          </cell>
        </row>
        <row r="41">
          <cell r="F41">
            <v>0.1854326649706752</v>
          </cell>
          <cell r="G41">
            <v>0.53500371381936773</v>
          </cell>
        </row>
        <row r="42">
          <cell r="F42">
            <v>0.14030602847509047</v>
          </cell>
          <cell r="G42">
            <v>0.54375647752535849</v>
          </cell>
        </row>
        <row r="43">
          <cell r="F43">
            <v>9.0886656609475078E-2</v>
          </cell>
          <cell r="G43">
            <v>0.54324474768491782</v>
          </cell>
        </row>
        <row r="44">
          <cell r="F44">
            <v>4.5008812922578315E-2</v>
          </cell>
          <cell r="G44">
            <v>0.52122806108603315</v>
          </cell>
        </row>
        <row r="45">
          <cell r="F45">
            <v>6.8251331364488285E-3</v>
          </cell>
          <cell r="G45">
            <v>0.49791287571162429</v>
          </cell>
        </row>
        <row r="46">
          <cell r="F46">
            <v>-4.5628239762479109E-2</v>
          </cell>
          <cell r="G46">
            <v>0.4499628783622896</v>
          </cell>
        </row>
        <row r="47">
          <cell r="F47">
            <v>-3.6160212374367388E-2</v>
          </cell>
          <cell r="G47">
            <v>0.44754669949218689</v>
          </cell>
        </row>
        <row r="48">
          <cell r="F48">
            <v>-3.8806858039474604E-2</v>
          </cell>
          <cell r="G48">
            <v>0.42141957839813715</v>
          </cell>
        </row>
        <row r="49">
          <cell r="F49">
            <v>-3.4726998962016087E-2</v>
          </cell>
          <cell r="G49">
            <v>0.39539276545456087</v>
          </cell>
        </row>
        <row r="50">
          <cell r="F50">
            <v>-1.2652622272846709E-4</v>
          </cell>
          <cell r="G50">
            <v>0.36631983166655968</v>
          </cell>
        </row>
        <row r="51">
          <cell r="F51">
            <v>-1.381048388702282E-2</v>
          </cell>
          <cell r="G51">
            <v>0.34890196035406057</v>
          </cell>
        </row>
        <row r="52">
          <cell r="F52">
            <v>-2.8980263061520298E-2</v>
          </cell>
          <cell r="G52">
            <v>0.31312173930624171</v>
          </cell>
        </row>
        <row r="53">
          <cell r="F53">
            <v>-4.3566157030197422E-2</v>
          </cell>
          <cell r="G53">
            <v>0.26735502416313839</v>
          </cell>
        </row>
        <row r="54">
          <cell r="F54">
            <v>-5.5945909274685207E-2</v>
          </cell>
          <cell r="G54">
            <v>0.22689741012639056</v>
          </cell>
        </row>
        <row r="55">
          <cell r="F55">
            <v>-7.0049376702111255E-2</v>
          </cell>
          <cell r="G55">
            <v>0.16136557239013749</v>
          </cell>
        </row>
        <row r="56">
          <cell r="F56">
            <v>-6.834753132030752E-2</v>
          </cell>
          <cell r="G56">
            <v>0.11575769265567211</v>
          </cell>
        </row>
        <row r="57">
          <cell r="F57">
            <v>-4.4451762570833921E-2</v>
          </cell>
          <cell r="G57">
            <v>6.9512879544076658E-2</v>
          </cell>
        </row>
        <row r="58">
          <cell r="F58">
            <v>-2.1642938659339049E-2</v>
          </cell>
          <cell r="G58">
            <v>1.6962414555858733E-2</v>
          </cell>
        </row>
        <row r="59">
          <cell r="F59">
            <v>-1.7483697547615487E-3</v>
          </cell>
          <cell r="G59">
            <v>-3.0881786108788025E-2</v>
          </cell>
        </row>
        <row r="60">
          <cell r="F60">
            <v>4.0805279688192449E-3</v>
          </cell>
          <cell r="G60">
            <v>-8.7045311529904829E-2</v>
          </cell>
        </row>
        <row r="61">
          <cell r="F61">
            <v>-1.9272693580406043E-2</v>
          </cell>
          <cell r="G61">
            <v>-0.13519247900700462</v>
          </cell>
        </row>
        <row r="62">
          <cell r="F62">
            <v>-3.7477395654854397E-2</v>
          </cell>
          <cell r="G62">
            <v>-0.16082100957408627</v>
          </cell>
        </row>
        <row r="63">
          <cell r="F63">
            <v>-3.5206704426782788E-2</v>
          </cell>
          <cell r="G63">
            <v>-0.15697514714504593</v>
          </cell>
        </row>
        <row r="64">
          <cell r="F64">
            <v>-2.1819047394639839E-2</v>
          </cell>
          <cell r="G64">
            <v>-0.15387317184712293</v>
          </cell>
        </row>
        <row r="65">
          <cell r="F65">
            <v>-2.3800528465406239E-2</v>
          </cell>
          <cell r="G65">
            <v>-0.16581814060885966</v>
          </cell>
        </row>
        <row r="66">
          <cell r="F66">
            <v>-5.8375619605789512E-3</v>
          </cell>
          <cell r="G66">
            <v>-0.12103033177218611</v>
          </cell>
        </row>
        <row r="67">
          <cell r="F67">
            <v>-8.541674841505505E-3</v>
          </cell>
          <cell r="G67">
            <v>-0.12935660961218404</v>
          </cell>
        </row>
        <row r="68">
          <cell r="F68">
            <v>-1.820013838276514E-2</v>
          </cell>
          <cell r="G68">
            <v>-0.13326645219041353</v>
          </cell>
        </row>
        <row r="69">
          <cell r="F69">
            <v>1.649404661443021E-2</v>
          </cell>
          <cell r="G69">
            <v>-0.11459709503241333</v>
          </cell>
        </row>
        <row r="70">
          <cell r="F70">
            <v>2.4124750436709967E-2</v>
          </cell>
          <cell r="G70">
            <v>-9.6779055112747522E-2</v>
          </cell>
        </row>
        <row r="71">
          <cell r="F71">
            <v>2.8147438825808543E-2</v>
          </cell>
          <cell r="G71">
            <v>-8.7398686899352637E-2</v>
          </cell>
        </row>
        <row r="72">
          <cell r="F72">
            <v>5.0416956856732573E-2</v>
          </cell>
          <cell r="G72">
            <v>-5.3869232272160526E-2</v>
          </cell>
        </row>
        <row r="73">
          <cell r="F73">
            <v>6.8927058199224914E-2</v>
          </cell>
          <cell r="G73">
            <v>-2.1038798029909796E-3</v>
          </cell>
        </row>
        <row r="74">
          <cell r="F74">
            <v>9.0559577045727133E-2</v>
          </cell>
          <cell r="G74">
            <v>4.9726431207664831E-2</v>
          </cell>
        </row>
        <row r="75">
          <cell r="F75">
            <v>0.11617143176204202</v>
          </cell>
          <cell r="G75">
            <v>9.8822121564800705E-2</v>
          </cell>
        </row>
        <row r="76">
          <cell r="F76">
            <v>0.13711844955576594</v>
          </cell>
          <cell r="G76">
            <v>0.15159674860391301</v>
          </cell>
        </row>
        <row r="77">
          <cell r="F77">
            <v>0.12307810524542441</v>
          </cell>
          <cell r="G77">
            <v>0.16542598801326736</v>
          </cell>
        </row>
        <row r="78">
          <cell r="F78">
            <v>0.1081450233978761</v>
          </cell>
          <cell r="G78">
            <v>0.17951439326487997</v>
          </cell>
        </row>
        <row r="79">
          <cell r="F79">
            <v>9.9230995496164778E-2</v>
          </cell>
          <cell r="G79">
            <v>0.19980148681572701</v>
          </cell>
        </row>
        <row r="80">
          <cell r="F80">
            <v>9.0849554964825344E-2</v>
          </cell>
          <cell r="G80">
            <v>0.23836577559991906</v>
          </cell>
        </row>
        <row r="81">
          <cell r="F81">
            <v>0.10392792574493226</v>
          </cell>
          <cell r="G81">
            <v>0.28862660733860562</v>
          </cell>
        </row>
        <row r="82">
          <cell r="F82">
            <v>0.13341711344035154</v>
          </cell>
          <cell r="G82">
            <v>0.35040890236008598</v>
          </cell>
        </row>
        <row r="83">
          <cell r="F83">
            <v>0.15632141353793688</v>
          </cell>
          <cell r="G83">
            <v>0.39132960478044676</v>
          </cell>
        </row>
        <row r="84">
          <cell r="F84">
            <v>0.16088122555608525</v>
          </cell>
          <cell r="G84">
            <v>0.42106604855064411</v>
          </cell>
        </row>
        <row r="85">
          <cell r="F85">
            <v>0.16977774023335063</v>
          </cell>
          <cell r="G85">
            <v>0.48220487603736234</v>
          </cell>
        </row>
        <row r="86">
          <cell r="F86">
            <v>0.15657630704209666</v>
          </cell>
          <cell r="G86">
            <v>0.51282277136276178</v>
          </cell>
        </row>
        <row r="87">
          <cell r="F87">
            <v>0.13466208152289807</v>
          </cell>
          <cell r="G87">
            <v>0.53453336114485017</v>
          </cell>
        </row>
        <row r="88">
          <cell r="F88">
            <v>0.11901661754771566</v>
          </cell>
          <cell r="G88">
            <v>0.55828280448112488</v>
          </cell>
        </row>
        <row r="89">
          <cell r="F89">
            <v>9.8628158160298893E-2</v>
          </cell>
          <cell r="G89">
            <v>0.5643389875832312</v>
          </cell>
        </row>
        <row r="90">
          <cell r="F90">
            <v>9.1064715872500548E-2</v>
          </cell>
          <cell r="G90">
            <v>0.57976273679855206</v>
          </cell>
        </row>
        <row r="91">
          <cell r="F91">
            <v>0.12420782230340616</v>
          </cell>
          <cell r="G91">
            <v>0.63059374462244777</v>
          </cell>
        </row>
        <row r="92">
          <cell r="F92">
            <v>0.16211060038692837</v>
          </cell>
          <cell r="G92">
            <v>0.66997644801132061</v>
          </cell>
        </row>
        <row r="93">
          <cell r="F93">
            <v>0.18641699817519594</v>
          </cell>
          <cell r="G93">
            <v>0.6818289275592021</v>
          </cell>
        </row>
        <row r="94">
          <cell r="F94">
            <v>0.18297187872621914</v>
          </cell>
          <cell r="G94">
            <v>0.67217503847904414</v>
          </cell>
        </row>
        <row r="95">
          <cell r="F95">
            <v>0.15843520764077998</v>
          </cell>
          <cell r="G95">
            <v>0.67285752050118586</v>
          </cell>
        </row>
        <row r="96">
          <cell r="F96">
            <v>0.15712183826344442</v>
          </cell>
          <cell r="G96">
            <v>0.68997983671899898</v>
          </cell>
        </row>
        <row r="97">
          <cell r="F97">
            <v>0.17549764337010959</v>
          </cell>
          <cell r="G97">
            <v>0.73424846568388713</v>
          </cell>
        </row>
        <row r="98">
          <cell r="F98">
            <v>0.21832112424280359</v>
          </cell>
          <cell r="G98">
            <v>0.78235113932397138</v>
          </cell>
        </row>
        <row r="99">
          <cell r="F99">
            <v>0.27890139889764198</v>
          </cell>
          <cell r="G99">
            <v>0.85252792390266297</v>
          </cell>
        </row>
        <row r="100">
          <cell r="F100">
            <v>0.2782528430240962</v>
          </cell>
          <cell r="G100">
            <v>0.87738312477826985</v>
          </cell>
        </row>
        <row r="101">
          <cell r="F101">
            <v>0.23781341572027398</v>
          </cell>
          <cell r="G101">
            <v>0.86813395565922913</v>
          </cell>
        </row>
        <row r="102">
          <cell r="F102">
            <v>0.18891937567558392</v>
          </cell>
          <cell r="G102">
            <v>0.83785340155920385</v>
          </cell>
        </row>
      </sheetData>
      <sheetData sheetId="19">
        <row r="6">
          <cell r="F6">
            <v>8.0732362873284919E-2</v>
          </cell>
        </row>
        <row r="7">
          <cell r="F7">
            <v>6.8402726884400411E-2</v>
          </cell>
        </row>
        <row r="8">
          <cell r="F8">
            <v>1.6067408178564543E-2</v>
          </cell>
        </row>
        <row r="9">
          <cell r="F9">
            <v>1.7005441899455149E-2</v>
          </cell>
        </row>
        <row r="10">
          <cell r="F10">
            <v>-2.6193220876931302E-2</v>
          </cell>
        </row>
        <row r="11">
          <cell r="F11">
            <v>-3.4494687532574328E-3</v>
          </cell>
        </row>
        <row r="12">
          <cell r="F12">
            <v>-4.4278527403661741E-2</v>
          </cell>
        </row>
        <row r="13">
          <cell r="F13">
            <v>-4.3966989896263381E-2</v>
          </cell>
        </row>
        <row r="14">
          <cell r="F14">
            <v>-7.4587452876760576E-3</v>
          </cell>
        </row>
        <row r="15">
          <cell r="F15">
            <v>-6.9348405524590692E-3</v>
          </cell>
        </row>
        <row r="16">
          <cell r="F16">
            <v>6.5873196885121763E-2</v>
          </cell>
        </row>
        <row r="17">
          <cell r="F17">
            <v>4.1210268646662898E-2</v>
          </cell>
        </row>
        <row r="18">
          <cell r="F18">
            <v>5.2095111883401872E-2</v>
          </cell>
        </row>
        <row r="19">
          <cell r="F19">
            <v>5.4506636854628469E-2</v>
          </cell>
        </row>
        <row r="20">
          <cell r="F20">
            <v>5.4120761626331886E-2</v>
          </cell>
        </row>
        <row r="21">
          <cell r="F21">
            <v>6.0584025043872558E-2</v>
          </cell>
        </row>
        <row r="22">
          <cell r="F22">
            <v>4.6935250133004119E-2</v>
          </cell>
          <cell r="G22">
            <v>0.14611075872508356</v>
          </cell>
        </row>
        <row r="23">
          <cell r="F23">
            <v>5.4500665861171714E-2</v>
          </cell>
          <cell r="G23">
            <v>0.16702572029448412</v>
          </cell>
        </row>
        <row r="24">
          <cell r="F24">
            <v>4.9814527281029523E-2</v>
          </cell>
          <cell r="G24">
            <v>0.14159736656738597</v>
          </cell>
        </row>
        <row r="25">
          <cell r="F25">
            <v>7.9267930383239302E-2</v>
          </cell>
          <cell r="G25">
            <v>0.15410067607696648</v>
          </cell>
        </row>
        <row r="26">
          <cell r="F26">
            <v>8.4478843373204784E-2</v>
          </cell>
          <cell r="G26">
            <v>0.14985723922500352</v>
          </cell>
        </row>
        <row r="27">
          <cell r="F27">
            <v>0.10251716358831749</v>
          </cell>
          <cell r="G27">
            <v>0.20114015699840113</v>
          </cell>
        </row>
        <row r="28">
          <cell r="F28">
            <v>0.12589996333795989</v>
          </cell>
          <cell r="G28">
            <v>0.25142992172678136</v>
          </cell>
        </row>
        <row r="29">
          <cell r="F29">
            <v>0.11601462959668923</v>
          </cell>
          <cell r="G29">
            <v>0.25310986377420075</v>
          </cell>
        </row>
        <row r="30">
          <cell r="F30">
            <v>0.12324124142768522</v>
          </cell>
          <cell r="G30">
            <v>0.29929170152961981</v>
          </cell>
        </row>
        <row r="31">
          <cell r="F31">
            <v>0.11254389016867437</v>
          </cell>
          <cell r="G31">
            <v>0.31713351592033306</v>
          </cell>
        </row>
        <row r="32">
          <cell r="F32">
            <v>0.12497291134645086</v>
          </cell>
          <cell r="G32">
            <v>0.42068136047689397</v>
          </cell>
        </row>
        <row r="33">
          <cell r="F33">
            <v>0.13919260192324656</v>
          </cell>
          <cell r="G33">
            <v>0.43626945559371066</v>
          </cell>
        </row>
        <row r="34">
          <cell r="F34">
            <v>0.14572070366679901</v>
          </cell>
          <cell r="G34">
            <v>0.45247115048409503</v>
          </cell>
        </row>
        <row r="35">
          <cell r="F35">
            <v>0.20987014097629578</v>
          </cell>
          <cell r="G35">
            <v>0.53393849744908772</v>
          </cell>
        </row>
        <row r="36">
          <cell r="F36">
            <v>0.18350991106333348</v>
          </cell>
          <cell r="G36">
            <v>0.53831807465510562</v>
          </cell>
        </row>
        <row r="37">
          <cell r="F37">
            <v>0.193417371049009</v>
          </cell>
          <cell r="G37">
            <v>0.5884765579960568</v>
          </cell>
        </row>
        <row r="38">
          <cell r="F38">
            <v>0.21777770696315665</v>
          </cell>
          <cell r="G38">
            <v>0.61815374556384983</v>
          </cell>
        </row>
        <row r="39">
          <cell r="F39">
            <v>0.18072229143446142</v>
          </cell>
          <cell r="G39">
            <v>0.66015415202892069</v>
          </cell>
        </row>
        <row r="40">
          <cell r="F40">
            <v>0.21167663159136235</v>
          </cell>
          <cell r="G40">
            <v>0.69587394462013608</v>
          </cell>
        </row>
        <row r="41">
          <cell r="F41">
            <v>0.17253564409643313</v>
          </cell>
          <cell r="G41">
            <v>0.70042817704861715</v>
          </cell>
        </row>
        <row r="42">
          <cell r="F42">
            <v>0.10499568529989431</v>
          </cell>
          <cell r="G42">
            <v>0.67621418073073991</v>
          </cell>
        </row>
        <row r="43">
          <cell r="F43">
            <v>6.1575682320504373E-2</v>
          </cell>
          <cell r="G43">
            <v>0.66722916848825353</v>
          </cell>
        </row>
        <row r="44">
          <cell r="F44">
            <v>-1.5984840234236096E-2</v>
          </cell>
          <cell r="G44">
            <v>0.63007457710487047</v>
          </cell>
        </row>
        <row r="45">
          <cell r="F45">
            <v>-5.5860075435721239E-2</v>
          </cell>
          <cell r="G45">
            <v>0.5653001712296567</v>
          </cell>
        </row>
        <row r="46">
          <cell r="F46">
            <v>-9.212969283719781E-2</v>
          </cell>
          <cell r="G46">
            <v>0.49960564452033729</v>
          </cell>
        </row>
        <row r="47">
          <cell r="F47">
            <v>-6.5157775703008861E-2</v>
          </cell>
          <cell r="G47">
            <v>0.49955422919692716</v>
          </cell>
        </row>
        <row r="48">
          <cell r="F48">
            <v>-4.4429568214857537E-2</v>
          </cell>
          <cell r="G48">
            <v>0.45974504555205292</v>
          </cell>
        </row>
        <row r="49">
          <cell r="F49">
            <v>-1.0108884165346454E-2</v>
          </cell>
          <cell r="G49">
            <v>0.43917665746762091</v>
          </cell>
        </row>
        <row r="50">
          <cell r="F50">
            <v>-1.621768082277434E-3</v>
          </cell>
          <cell r="G50">
            <v>0.37474263501037486</v>
          </cell>
        </row>
        <row r="51">
          <cell r="F51">
            <v>-2.2814677766171399E-2</v>
          </cell>
          <cell r="G51">
            <v>0.36419566126208142</v>
          </cell>
        </row>
        <row r="52">
          <cell r="F52">
            <v>-3.9921996939813777E-2</v>
          </cell>
          <cell r="G52">
            <v>0.29485013726578824</v>
          </cell>
        </row>
        <row r="53">
          <cell r="F53">
            <v>-5.1048610594818453E-2</v>
          </cell>
          <cell r="G53">
            <v>0.24893544494955602</v>
          </cell>
        </row>
        <row r="54">
          <cell r="F54">
            <v>-3.6735076325321851E-2</v>
          </cell>
          <cell r="G54">
            <v>0.1922868550182539</v>
          </cell>
        </row>
        <row r="55">
          <cell r="F55">
            <v>-5.1661415135311625E-2</v>
          </cell>
          <cell r="G55">
            <v>0.10266410515047406</v>
          </cell>
        </row>
        <row r="56">
          <cell r="F56">
            <v>-4.750712008234767E-2</v>
          </cell>
          <cell r="G56">
            <v>6.3833106120107161E-2</v>
          </cell>
        </row>
        <row r="57">
          <cell r="F57">
            <v>-1.2216397712950588E-2</v>
          </cell>
          <cell r="G57">
            <v>4.330167618759647E-2</v>
          </cell>
        </row>
        <row r="58">
          <cell r="F58">
            <v>1.3749752106968558E-2</v>
          </cell>
          <cell r="G58">
            <v>-1.1741099837934249E-2</v>
          </cell>
        </row>
        <row r="59">
          <cell r="F59">
            <v>4.5347819978459256E-2</v>
          </cell>
          <cell r="G59">
            <v>-3.2710366305528087E-2</v>
          </cell>
        </row>
        <row r="60">
          <cell r="F60">
            <v>5.0336476523316007E-2</v>
          </cell>
          <cell r="G60">
            <v>-9.7507048947939101E-2</v>
          </cell>
        </row>
        <row r="61">
          <cell r="F61">
            <v>7.5077180229487131E-2</v>
          </cell>
          <cell r="G61">
            <v>-5.4156787679349713E-2</v>
          </cell>
        </row>
        <row r="62">
          <cell r="F62">
            <v>9.800747325814009E-2</v>
          </cell>
          <cell r="G62">
            <v>-1.8729311879688425E-2</v>
          </cell>
        </row>
        <row r="63">
          <cell r="F63">
            <v>2.9811566424156243E-2</v>
          </cell>
          <cell r="G63">
            <v>-6.4474482201876349E-2</v>
          </cell>
        </row>
        <row r="64">
          <cell r="F64">
            <v>2.8891671931744627E-2</v>
          </cell>
          <cell r="G64">
            <v>-5.2630536781958316E-2</v>
          </cell>
        </row>
        <row r="65">
          <cell r="F65">
            <v>-4.6682108579341949E-2</v>
          </cell>
          <cell r="G65">
            <v>-4.4978820822970333E-2</v>
          </cell>
        </row>
        <row r="66">
          <cell r="F66">
            <v>-3.5073394113287776E-2</v>
          </cell>
          <cell r="G66">
            <v>3.8326986844221561E-2</v>
          </cell>
        </row>
        <row r="67">
          <cell r="F67">
            <v>1.3651879253399903E-3</v>
          </cell>
          <cell r="G67">
            <v>2.0484814264724875E-3</v>
          </cell>
        </row>
        <row r="68">
          <cell r="F68">
            <v>2.0545760494125726E-2</v>
          </cell>
          <cell r="G68">
            <v>1.234479192702505E-2</v>
          </cell>
        </row>
        <row r="69">
          <cell r="F69">
            <v>5.2113214936844419E-2</v>
          </cell>
          <cell r="G69">
            <v>1.7243278279220519E-2</v>
          </cell>
        </row>
        <row r="70">
          <cell r="F70">
            <v>5.7735847739813356E-2</v>
          </cell>
          <cell r="G70">
            <v>9.7684602666312279E-2</v>
          </cell>
        </row>
        <row r="71">
          <cell r="F71">
            <v>9.86532151718401E-2</v>
          </cell>
          <cell r="G71">
            <v>0.12351637436448391</v>
          </cell>
        </row>
        <row r="72">
          <cell r="F72">
            <v>0.10579739500206257</v>
          </cell>
          <cell r="G72">
            <v>0.15806418386890134</v>
          </cell>
        </row>
        <row r="73">
          <cell r="F73">
            <v>0.13840692861769902</v>
          </cell>
          <cell r="G73">
            <v>0.20669881749173799</v>
          </cell>
        </row>
        <row r="74">
          <cell r="F74">
            <v>0.14074281543075062</v>
          </cell>
          <cell r="G74">
            <v>0.27516249442238483</v>
          </cell>
        </row>
        <row r="75">
          <cell r="F75">
            <v>0.14888343294768416</v>
          </cell>
          <cell r="G75">
            <v>0.3240612224474797</v>
          </cell>
        </row>
        <row r="76">
          <cell r="F76">
            <v>0.1469539089750829</v>
          </cell>
          <cell r="G76">
            <v>0.35252521292633199</v>
          </cell>
        </row>
        <row r="77">
          <cell r="F77">
            <v>0.120252758291174</v>
          </cell>
          <cell r="G77">
            <v>0.33916797349586253</v>
          </cell>
        </row>
        <row r="78">
          <cell r="F78">
            <v>0.10816986497074658</v>
          </cell>
          <cell r="G78">
            <v>0.36958260728616277</v>
          </cell>
        </row>
        <row r="79">
          <cell r="F79">
            <v>0.11483486353455075</v>
          </cell>
          <cell r="G79">
            <v>0.39354826600357112</v>
          </cell>
        </row>
        <row r="80">
          <cell r="F80">
            <v>0.14348366205891422</v>
          </cell>
          <cell r="G80">
            <v>0.44567239846193013</v>
          </cell>
        </row>
        <row r="81">
          <cell r="F81">
            <v>0.17308755756980604</v>
          </cell>
          <cell r="G81">
            <v>0.43717835083618156</v>
          </cell>
        </row>
        <row r="82">
          <cell r="F82">
            <v>0.24309118912390582</v>
          </cell>
          <cell r="G82">
            <v>0.51466632315192851</v>
          </cell>
        </row>
        <row r="83">
          <cell r="F83">
            <v>0.27754181258401101</v>
          </cell>
          <cell r="G83">
            <v>0.64127851216342591</v>
          </cell>
        </row>
        <row r="84">
          <cell r="F84">
            <v>0.23476858245245305</v>
          </cell>
          <cell r="G84">
            <v>0.65154930898263852</v>
          </cell>
        </row>
        <row r="85">
          <cell r="F85">
            <v>0.25409505351757172</v>
          </cell>
          <cell r="G85">
            <v>0.73795551293309503</v>
          </cell>
        </row>
        <row r="86">
          <cell r="F86">
            <v>0.17873178794339725</v>
          </cell>
          <cell r="G86">
            <v>0.72847150520861337</v>
          </cell>
        </row>
        <row r="87">
          <cell r="F87">
            <v>4.4412662650983689E-2</v>
          </cell>
          <cell r="G87">
            <v>0.68432598688906965</v>
          </cell>
        </row>
        <row r="88">
          <cell r="F88">
            <v>6.1511225815591665E-3</v>
          </cell>
          <cell r="G88">
            <v>0.63715467107007207</v>
          </cell>
        </row>
        <row r="89">
          <cell r="F89">
            <v>-7.1553692348625075E-2</v>
          </cell>
          <cell r="G89">
            <v>0.61428860564762577</v>
          </cell>
        </row>
        <row r="90">
          <cell r="F90">
            <v>-6.4778297867552057E-2</v>
          </cell>
          <cell r="G90">
            <v>0.60595735960124808</v>
          </cell>
        </row>
        <row r="91">
          <cell r="F91">
            <v>5.163302161995531E-2</v>
          </cell>
          <cell r="G91">
            <v>0.63730579333718484</v>
          </cell>
        </row>
        <row r="92">
          <cell r="F92">
            <v>9.2948216012302465E-2</v>
          </cell>
          <cell r="G92">
            <v>0.62430549208031183</v>
          </cell>
        </row>
        <row r="93">
          <cell r="F93">
            <v>0.10012706479268121</v>
          </cell>
          <cell r="G93">
            <v>0.57600874182260775</v>
          </cell>
        </row>
        <row r="94">
          <cell r="F94">
            <v>8.6535370673558348E-2</v>
          </cell>
          <cell r="G94">
            <v>0.551749914844056</v>
          </cell>
        </row>
        <row r="95">
          <cell r="F95">
            <v>1.5321932429244327E-2</v>
          </cell>
          <cell r="G95">
            <v>0.503744292818745</v>
          </cell>
        </row>
        <row r="96">
          <cell r="F96">
            <v>2.818662388226956E-2</v>
          </cell>
          <cell r="G96">
            <v>0.50553820698749863</v>
          </cell>
        </row>
        <row r="97">
          <cell r="F97">
            <v>6.929108716536557E-2</v>
          </cell>
          <cell r="G97">
            <v>0.52504707069679946</v>
          </cell>
        </row>
        <row r="98">
          <cell r="F98">
            <v>0.11643643017201852</v>
          </cell>
          <cell r="G98">
            <v>0.56001648004532789</v>
          </cell>
        </row>
        <row r="99">
          <cell r="F99">
            <v>0.15740935721063196</v>
          </cell>
          <cell r="G99">
            <v>0.54631878649482635</v>
          </cell>
        </row>
        <row r="100">
          <cell r="F100">
            <v>0.14562239743523842</v>
          </cell>
          <cell r="G100">
            <v>0.50767694236382266</v>
          </cell>
        </row>
        <row r="101">
          <cell r="F101">
            <v>0.16522090358150501</v>
          </cell>
          <cell r="G101">
            <v>0.51718041670849846</v>
          </cell>
        </row>
        <row r="102">
          <cell r="F102">
            <v>0.15632306848920255</v>
          </cell>
          <cell r="G102">
            <v>0.47324835941062471</v>
          </cell>
        </row>
      </sheetData>
      <sheetData sheetId="20">
        <row r="7">
          <cell r="F7" t="str">
            <v/>
          </cell>
        </row>
        <row r="8">
          <cell r="F8" t="str">
            <v/>
          </cell>
        </row>
        <row r="9">
          <cell r="F9" t="str">
            <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cell r="G22" t="str">
            <v/>
          </cell>
        </row>
        <row r="23">
          <cell r="F23" t="str">
            <v/>
          </cell>
          <cell r="G23" t="str">
            <v/>
          </cell>
        </row>
        <row r="24">
          <cell r="F24" t="str">
            <v/>
          </cell>
          <cell r="G24" t="str">
            <v/>
          </cell>
        </row>
        <row r="25">
          <cell r="F25" t="str">
            <v/>
          </cell>
          <cell r="G25" t="str">
            <v/>
          </cell>
        </row>
        <row r="26">
          <cell r="F26" t="str">
            <v/>
          </cell>
          <cell r="G26" t="str">
            <v/>
          </cell>
        </row>
        <row r="27">
          <cell r="F27" t="str">
            <v/>
          </cell>
          <cell r="G27" t="str">
            <v/>
          </cell>
        </row>
        <row r="28">
          <cell r="F28" t="str">
            <v/>
          </cell>
          <cell r="G28" t="str">
            <v/>
          </cell>
        </row>
        <row r="29">
          <cell r="F29" t="str">
            <v/>
          </cell>
          <cell r="G29" t="str">
            <v/>
          </cell>
        </row>
        <row r="30">
          <cell r="F30" t="str">
            <v/>
          </cell>
          <cell r="G30" t="str">
            <v/>
          </cell>
        </row>
        <row r="31">
          <cell r="F31" t="str">
            <v/>
          </cell>
          <cell r="G31" t="str">
            <v/>
          </cell>
        </row>
        <row r="32">
          <cell r="F32" t="str">
            <v/>
          </cell>
          <cell r="G32" t="str">
            <v/>
          </cell>
        </row>
        <row r="33">
          <cell r="F33" t="str">
            <v/>
          </cell>
          <cell r="G33" t="str">
            <v/>
          </cell>
        </row>
        <row r="34">
          <cell r="F34">
            <v>0.17275133617733052</v>
          </cell>
          <cell r="G34" t="str">
            <v/>
          </cell>
        </row>
        <row r="35">
          <cell r="F35">
            <v>0.16359206654749744</v>
          </cell>
          <cell r="G35" t="str">
            <v/>
          </cell>
        </row>
        <row r="36">
          <cell r="F36">
            <v>0.15881646327679302</v>
          </cell>
          <cell r="G36" t="str">
            <v/>
          </cell>
        </row>
        <row r="37">
          <cell r="F37">
            <v>0.15696612815810695</v>
          </cell>
          <cell r="G37" t="str">
            <v/>
          </cell>
        </row>
        <row r="38">
          <cell r="F38">
            <v>0.14341504792092513</v>
          </cell>
          <cell r="G38" t="str">
            <v/>
          </cell>
        </row>
        <row r="39">
          <cell r="F39">
            <v>0.13638842212936247</v>
          </cell>
          <cell r="G39" t="str">
            <v/>
          </cell>
        </row>
        <row r="40">
          <cell r="F40">
            <v>0.10075708606645667</v>
          </cell>
          <cell r="G40" t="str">
            <v/>
          </cell>
        </row>
        <row r="41">
          <cell r="F41">
            <v>7.9071362283904642E-2</v>
          </cell>
          <cell r="G41" t="str">
            <v/>
          </cell>
        </row>
        <row r="42">
          <cell r="F42">
            <v>3.9130950575239902E-2</v>
          </cell>
          <cell r="G42" t="str">
            <v/>
          </cell>
        </row>
        <row r="43">
          <cell r="F43">
            <v>1.2111844820885525E-2</v>
          </cell>
          <cell r="G43" t="str">
            <v/>
          </cell>
        </row>
        <row r="44">
          <cell r="F44">
            <v>-9.132483563272363E-3</v>
          </cell>
          <cell r="G44" t="str">
            <v/>
          </cell>
        </row>
        <row r="45">
          <cell r="F45">
            <v>-3.4218667011638629E-2</v>
          </cell>
          <cell r="G45" t="str">
            <v/>
          </cell>
        </row>
        <row r="46">
          <cell r="F46">
            <v>-5.4179435824621217E-2</v>
          </cell>
          <cell r="G46" t="str">
            <v/>
          </cell>
        </row>
        <row r="47">
          <cell r="F47">
            <v>-3.1594090182963191E-2</v>
          </cell>
          <cell r="G47" t="str">
            <v/>
          </cell>
        </row>
        <row r="48">
          <cell r="F48">
            <v>-2.3608705949258034E-2</v>
          </cell>
          <cell r="G48" t="str">
            <v/>
          </cell>
        </row>
        <row r="49">
          <cell r="F49">
            <v>-1.8858538393561261E-2</v>
          </cell>
          <cell r="G49" t="str">
            <v/>
          </cell>
        </row>
        <row r="50">
          <cell r="F50">
            <v>1.165884960370321E-2</v>
          </cell>
          <cell r="G50">
            <v>0.31277674845257736</v>
          </cell>
        </row>
        <row r="51">
          <cell r="F51">
            <v>-4.6029920260367565E-4</v>
          </cell>
          <cell r="G51">
            <v>0.28003794411217875</v>
          </cell>
        </row>
        <row r="52">
          <cell r="F52">
            <v>-3.0197467778804777E-3</v>
          </cell>
          <cell r="G52">
            <v>0.22381261305283875</v>
          </cell>
        </row>
        <row r="53">
          <cell r="F53">
            <v>1.0468836421748076E-2</v>
          </cell>
          <cell r="G53">
            <v>0.19342912145855976</v>
          </cell>
        </row>
        <row r="54">
          <cell r="F54">
            <v>2.6892737634262821E-3</v>
          </cell>
          <cell r="G54">
            <v>0.14271468603867307</v>
          </cell>
        </row>
        <row r="55">
          <cell r="F55">
            <v>-6.9300346646696317E-3</v>
          </cell>
          <cell r="G55">
            <v>0.1095158429000116</v>
          </cell>
        </row>
        <row r="56">
          <cell r="F56">
            <v>1.9754814396118663E-3</v>
          </cell>
          <cell r="G56">
            <v>6.6971631215657579E-2</v>
          </cell>
        </row>
        <row r="57">
          <cell r="F57">
            <v>6.2988660376288291E-3</v>
          </cell>
          <cell r="G57">
            <v>4.2761859338081701E-2</v>
          </cell>
        </row>
        <row r="58">
          <cell r="F58">
            <v>9.4137484078174859E-3</v>
          </cell>
          <cell r="G58">
            <v>8.7133865255654471E-3</v>
          </cell>
        </row>
        <row r="59">
          <cell r="F59">
            <v>1.8829488574410243E-2</v>
          </cell>
          <cell r="G59">
            <v>-8.0430906549405819E-3</v>
          </cell>
        </row>
        <row r="60">
          <cell r="F60">
            <v>2.7819320195527082E-2</v>
          </cell>
          <cell r="G60">
            <v>-5.9661346552720464E-3</v>
          </cell>
        </row>
        <row r="61">
          <cell r="F61">
            <v>2.4579163160333255E-2</v>
          </cell>
          <cell r="G61">
            <v>-1.1730339785489716E-2</v>
          </cell>
        </row>
        <row r="62">
          <cell r="F62">
            <v>6.9164540848985741E-3</v>
          </cell>
          <cell r="G62">
            <v>-2.3501109964775935E-2</v>
          </cell>
        </row>
        <row r="63">
          <cell r="F63">
            <v>-4.3314783326165555E-3</v>
          </cell>
          <cell r="G63">
            <v>-2.4486413808442783E-2</v>
          </cell>
        </row>
        <row r="64">
          <cell r="F64">
            <v>-1.7310533607293527E-2</v>
          </cell>
          <cell r="G64">
            <v>-1.414418469929314E-2</v>
          </cell>
        </row>
        <row r="65">
          <cell r="F65">
            <v>-2.3417047980155866E-2</v>
          </cell>
          <cell r="G65">
            <v>-9.2872075400700165E-4</v>
          </cell>
        </row>
        <row r="66">
          <cell r="F66">
            <v>-1.6446977176097374E-2</v>
          </cell>
          <cell r="G66">
            <v>1.4231348683748011E-2</v>
          </cell>
        </row>
        <row r="67">
          <cell r="F67">
            <v>-2.0583197661544696E-3</v>
          </cell>
          <cell r="G67">
            <v>5.0493566083660646E-3</v>
          </cell>
        </row>
        <row r="68">
          <cell r="F68">
            <v>6.8902161660266796E-4</v>
          </cell>
          <cell r="G68">
            <v>1.0153542866567611E-2</v>
          </cell>
        </row>
        <row r="69">
          <cell r="F69">
            <v>-3.0243131112419708E-3</v>
          </cell>
          <cell r="G69">
            <v>1.4905504528312253E-2</v>
          </cell>
        </row>
        <row r="70">
          <cell r="F70">
            <v>1.965835738754091E-2</v>
          </cell>
          <cell r="G70">
            <v>2.2230856467585616E-2</v>
          </cell>
        </row>
        <row r="71">
          <cell r="F71">
            <v>4.2264041436976861E-3</v>
          </cell>
          <cell r="G71">
            <v>9.7360599546673695E-3</v>
          </cell>
        </row>
        <row r="72">
          <cell r="F72">
            <v>3.7811560374825409E-3</v>
          </cell>
          <cell r="G72">
            <v>1.6954445681930379E-2</v>
          </cell>
        </row>
        <row r="73">
          <cell r="F73">
            <v>1.1582246687648005E-2</v>
          </cell>
          <cell r="G73">
            <v>1.6018914794212268E-2</v>
          </cell>
        </row>
        <row r="74">
          <cell r="F74">
            <v>-6.4331066202432093E-3</v>
          </cell>
          <cell r="G74">
            <v>1.3108476083916283E-2</v>
          </cell>
        </row>
        <row r="75">
          <cell r="F75">
            <v>2.3543751519299289E-2</v>
          </cell>
          <cell r="G75">
            <v>4.0209846138636214E-2</v>
          </cell>
        </row>
        <row r="76">
          <cell r="F76">
            <v>3.4286503494758737E-2</v>
          </cell>
          <cell r="G76">
            <v>4.9265467737077219E-2</v>
          </cell>
        </row>
        <row r="77">
          <cell r="F77">
            <v>4.3820718171446491E-2</v>
          </cell>
          <cell r="G77">
            <v>5.3540766928029761E-2</v>
          </cell>
        </row>
        <row r="78">
          <cell r="F78">
            <v>6.102451744222926E-2</v>
          </cell>
          <cell r="G78">
            <v>6.4719245118328064E-2</v>
          </cell>
        </row>
        <row r="79">
          <cell r="F79">
            <v>6.1527981984699991E-2</v>
          </cell>
          <cell r="G79">
            <v>8.2908339548926041E-2</v>
          </cell>
        </row>
        <row r="80">
          <cell r="F80">
            <v>8.2275903386328855E-2</v>
          </cell>
          <cell r="G80">
            <v>0.10372205092787914</v>
          </cell>
        </row>
        <row r="81">
          <cell r="F81">
            <v>7.6058486354927207E-2</v>
          </cell>
          <cell r="G81">
            <v>0.10502009012262391</v>
          </cell>
        </row>
        <row r="82">
          <cell r="F82">
            <v>8.0884728740463874E-2</v>
          </cell>
          <cell r="G82">
            <v>0.13868751977389329</v>
          </cell>
        </row>
        <row r="83">
          <cell r="F83">
            <v>9.7667684983816588E-2</v>
          </cell>
          <cell r="G83">
            <v>0.18490750286535929</v>
          </cell>
        </row>
        <row r="84">
          <cell r="F84">
            <v>9.8497323082821539E-2</v>
          </cell>
          <cell r="G84">
            <v>0.21952990761799421</v>
          </cell>
        </row>
        <row r="85">
          <cell r="F85">
            <v>0.11279957993883606</v>
          </cell>
          <cell r="G85">
            <v>0.24123671804161584</v>
          </cell>
        </row>
        <row r="86">
          <cell r="F86">
            <v>0.12230612438396812</v>
          </cell>
          <cell r="G86">
            <v>0.2774406213339588</v>
          </cell>
        </row>
        <row r="87">
          <cell r="F87">
            <v>0.12237222755167976</v>
          </cell>
          <cell r="G87">
            <v>0.30933805018319344</v>
          </cell>
        </row>
        <row r="88">
          <cell r="F88">
            <v>0.12438156216715818</v>
          </cell>
          <cell r="G88">
            <v>0.34322244816854969</v>
          </cell>
        </row>
        <row r="89">
          <cell r="F89">
            <v>0.12224428036611618</v>
          </cell>
          <cell r="G89">
            <v>0.36650531151897398</v>
          </cell>
        </row>
        <row r="90">
          <cell r="F90">
            <v>0.11363518516010229</v>
          </cell>
          <cell r="G90">
            <v>0.37141744910652025</v>
          </cell>
        </row>
        <row r="91">
          <cell r="F91">
            <v>0.11965755533516492</v>
          </cell>
          <cell r="G91">
            <v>0.4247692013746609</v>
          </cell>
        </row>
        <row r="92">
          <cell r="F92">
            <v>0.1351691613531906</v>
          </cell>
          <cell r="G92">
            <v>0.47461045348425784</v>
          </cell>
        </row>
        <row r="93">
          <cell r="F93">
            <v>0.14462315548136759</v>
          </cell>
          <cell r="G93">
            <v>0.49954622031269341</v>
          </cell>
        </row>
        <row r="94">
          <cell r="F94">
            <v>0.13209880547335817</v>
          </cell>
          <cell r="G94">
            <v>0.50994936120012169</v>
          </cell>
        </row>
        <row r="95">
          <cell r="F95">
            <v>0.12491319064097467</v>
          </cell>
          <cell r="G95">
            <v>0.52613864049633607</v>
          </cell>
        </row>
        <row r="96">
          <cell r="F96">
            <v>0.1201912959647943</v>
          </cell>
          <cell r="G96">
            <v>0.56051524595429347</v>
          </cell>
        </row>
        <row r="97">
          <cell r="F97">
            <v>0.13405532773841317</v>
          </cell>
          <cell r="G97">
            <v>0.58978082987966018</v>
          </cell>
        </row>
        <row r="98">
          <cell r="F98">
            <v>0.16358763637782522</v>
          </cell>
          <cell r="G98">
            <v>0.61251248013571769</v>
          </cell>
        </row>
        <row r="99">
          <cell r="F99">
            <v>0.20110119646433353</v>
          </cell>
          <cell r="G99">
            <v>0.66571185497596974</v>
          </cell>
        </row>
        <row r="100">
          <cell r="F100">
            <v>0.20775765431173018</v>
          </cell>
          <cell r="G100">
            <v>0.68599699687969484</v>
          </cell>
        </row>
        <row r="101">
          <cell r="F101">
            <v>0.21450206777537462</v>
          </cell>
          <cell r="G101">
            <v>0.7282244113001074</v>
          </cell>
        </row>
        <row r="102">
          <cell r="F102">
            <v>0.23439807457726408</v>
          </cell>
          <cell r="G102">
            <v>0.766025825972518</v>
          </cell>
        </row>
      </sheetData>
      <sheetData sheetId="21"/>
      <sheetData sheetId="22"/>
      <sheetData sheetId="23"/>
      <sheetData sheetId="24"/>
      <sheetData sheetId="25">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6">
          <cell r="H16" t="str">
            <v/>
          </cell>
        </row>
        <row r="17">
          <cell r="H17" t="str">
            <v/>
          </cell>
        </row>
        <row r="18">
          <cell r="H18" t="str">
            <v/>
          </cell>
        </row>
        <row r="19">
          <cell r="H19" t="str">
            <v/>
          </cell>
        </row>
        <row r="20">
          <cell r="H20" t="str">
            <v/>
          </cell>
        </row>
        <row r="21">
          <cell r="H21" t="str">
            <v/>
          </cell>
        </row>
        <row r="22">
          <cell r="H22" t="str">
            <v/>
          </cell>
          <cell r="L22" t="str">
            <v/>
          </cell>
        </row>
        <row r="23">
          <cell r="H23" t="str">
            <v/>
          </cell>
          <cell r="L23" t="str">
            <v/>
          </cell>
        </row>
        <row r="24">
          <cell r="H24" t="str">
            <v/>
          </cell>
          <cell r="L24" t="str">
            <v/>
          </cell>
        </row>
        <row r="25">
          <cell r="H25" t="str">
            <v/>
          </cell>
          <cell r="L25" t="str">
            <v/>
          </cell>
        </row>
        <row r="26">
          <cell r="H26" t="str">
            <v/>
          </cell>
          <cell r="L26" t="str">
            <v/>
          </cell>
        </row>
        <row r="27">
          <cell r="H27" t="str">
            <v/>
          </cell>
          <cell r="L27" t="str">
            <v/>
          </cell>
        </row>
        <row r="28">
          <cell r="H28" t="str">
            <v/>
          </cell>
          <cell r="L28" t="str">
            <v/>
          </cell>
        </row>
        <row r="29">
          <cell r="H29" t="str">
            <v/>
          </cell>
          <cell r="L29" t="str">
            <v/>
          </cell>
        </row>
        <row r="30">
          <cell r="H30" t="str">
            <v/>
          </cell>
          <cell r="L30" t="str">
            <v/>
          </cell>
        </row>
        <row r="31">
          <cell r="H31" t="str">
            <v/>
          </cell>
          <cell r="L31" t="str">
            <v/>
          </cell>
        </row>
        <row r="32">
          <cell r="H32" t="str">
            <v/>
          </cell>
          <cell r="L32" t="str">
            <v/>
          </cell>
        </row>
        <row r="33">
          <cell r="H33" t="str">
            <v/>
          </cell>
          <cell r="L33" t="str">
            <v/>
          </cell>
        </row>
        <row r="34">
          <cell r="H34">
            <v>6.1877759150480154E-2</v>
          </cell>
          <cell r="L34" t="str">
            <v/>
          </cell>
        </row>
        <row r="35">
          <cell r="H35">
            <v>6.3412859154627715E-2</v>
          </cell>
          <cell r="L35" t="str">
            <v/>
          </cell>
        </row>
        <row r="36">
          <cell r="H36">
            <v>6.2229662784449961E-2</v>
          </cell>
          <cell r="L36" t="str">
            <v/>
          </cell>
        </row>
        <row r="37">
          <cell r="H37">
            <v>5.8792704587388292E-2</v>
          </cell>
          <cell r="L37" t="str">
            <v/>
          </cell>
        </row>
        <row r="38">
          <cell r="H38">
            <v>6.6798502817074307E-2</v>
          </cell>
          <cell r="L38" t="str">
            <v/>
          </cell>
        </row>
        <row r="39">
          <cell r="H39">
            <v>6.0238424870187823E-2</v>
          </cell>
          <cell r="L39" t="str">
            <v/>
          </cell>
        </row>
        <row r="40">
          <cell r="H40">
            <v>5.4474529387754683E-2</v>
          </cell>
          <cell r="L40" t="str">
            <v/>
          </cell>
        </row>
        <row r="41">
          <cell r="H41">
            <v>4.9440896265977613E-2</v>
          </cell>
          <cell r="L41" t="str">
            <v/>
          </cell>
        </row>
        <row r="42">
          <cell r="H42">
            <v>3.6700433950644394E-2</v>
          </cell>
          <cell r="L42" t="str">
            <v/>
          </cell>
        </row>
        <row r="43">
          <cell r="H43">
            <v>2.5310209171224406E-2</v>
          </cell>
          <cell r="L43" t="str">
            <v/>
          </cell>
        </row>
        <row r="44">
          <cell r="H44">
            <v>1.0388666001693671E-2</v>
          </cell>
          <cell r="L44" t="str">
            <v/>
          </cell>
        </row>
        <row r="45">
          <cell r="H45">
            <v>-5.6202476321535961E-3</v>
          </cell>
          <cell r="L45" t="str">
            <v/>
          </cell>
        </row>
        <row r="46">
          <cell r="H46">
            <v>-1.8029395051796675E-2</v>
          </cell>
          <cell r="L46" t="str">
            <v/>
          </cell>
        </row>
        <row r="47">
          <cell r="H47">
            <v>-1.3425690199087945E-2</v>
          </cell>
          <cell r="L47" t="str">
            <v/>
          </cell>
        </row>
        <row r="48">
          <cell r="H48">
            <v>-3.5838764094079149E-3</v>
          </cell>
          <cell r="L48" t="str">
            <v/>
          </cell>
        </row>
        <row r="49">
          <cell r="H49">
            <v>4.3183597110526004E-3</v>
          </cell>
          <cell r="L49" t="str">
            <v/>
          </cell>
        </row>
        <row r="50">
          <cell r="H50">
            <v>1.1720857632531204E-2</v>
          </cell>
          <cell r="L50">
            <v>0.1590681584989333</v>
          </cell>
        </row>
        <row r="51">
          <cell r="H51">
            <v>9.7639512370067561E-3</v>
          </cell>
          <cell r="L51">
            <v>0.14529975423395891</v>
          </cell>
        </row>
        <row r="52">
          <cell r="H52">
            <v>5.4702011186507577E-3</v>
          </cell>
          <cell r="L52">
            <v>0.12897918288314114</v>
          </cell>
        </row>
        <row r="53">
          <cell r="H53">
            <v>6.3929895090265266E-3</v>
          </cell>
          <cell r="L53">
            <v>0.11332470244129159</v>
          </cell>
        </row>
        <row r="54">
          <cell r="H54">
            <v>8.5021767474235729E-3</v>
          </cell>
          <cell r="L54">
            <v>0.10569257609587676</v>
          </cell>
        </row>
        <row r="55">
          <cell r="H55">
            <v>8.1955531544668347E-3</v>
          </cell>
          <cell r="L55">
            <v>9.008244823379806E-2</v>
          </cell>
        </row>
        <row r="56">
          <cell r="H56">
            <v>1.8670091287166228E-2</v>
          </cell>
          <cell r="L56">
            <v>8.5419611385857463E-2</v>
          </cell>
        </row>
        <row r="57">
          <cell r="H57">
            <v>2.2643219822924606E-2</v>
          </cell>
          <cell r="L57">
            <v>7.7175217676827765E-2</v>
          </cell>
        </row>
        <row r="58">
          <cell r="H58">
            <v>3.0409405447794916E-2</v>
          </cell>
          <cell r="L58">
            <v>6.9303478726597298E-2</v>
          </cell>
        </row>
        <row r="59">
          <cell r="H59">
            <v>3.4504510122586964E-2</v>
          </cell>
          <cell r="L59">
            <v>6.4348533486197124E-2</v>
          </cell>
        </row>
        <row r="60">
          <cell r="H60">
            <v>2.6040385647207415E-2</v>
          </cell>
          <cell r="L60">
            <v>5.6985467645310171E-2</v>
          </cell>
        </row>
        <row r="61">
          <cell r="H61">
            <v>2.6701547925828524E-2</v>
          </cell>
          <cell r="L61">
            <v>5.4435869336678579E-2</v>
          </cell>
        </row>
        <row r="62">
          <cell r="H62">
            <v>2.0654779030746064E-2</v>
          </cell>
          <cell r="L62">
            <v>5.3257823806698842E-2</v>
          </cell>
        </row>
        <row r="63">
          <cell r="H63">
            <v>1.5553879099775457E-2</v>
          </cell>
          <cell r="L63">
            <v>5.4592203414748214E-2</v>
          </cell>
        </row>
        <row r="64">
          <cell r="H64">
            <v>2.6673239157242103E-2</v>
          </cell>
          <cell r="L64">
            <v>7.3270040800858693E-2</v>
          </cell>
        </row>
        <row r="65">
          <cell r="H65">
            <v>2.3788347798894122E-2</v>
          </cell>
          <cell r="L65">
            <v>8.3844464767726237E-2</v>
          </cell>
        </row>
        <row r="66">
          <cell r="H66">
            <v>2.4309349632662226E-2</v>
          </cell>
          <cell r="L66">
            <v>9.5596568491157788E-2</v>
          </cell>
        </row>
        <row r="67">
          <cell r="H67">
            <v>3.0400277678042025E-2</v>
          </cell>
          <cell r="L67">
            <v>9.8418171291878104E-2</v>
          </cell>
        </row>
        <row r="68">
          <cell r="H68">
            <v>2.5620218847530615E-2</v>
          </cell>
          <cell r="L68">
            <v>0.10247413605779712</v>
          </cell>
        </row>
        <row r="69">
          <cell r="H69">
            <v>2.3868354517068788E-2</v>
          </cell>
          <cell r="L69">
            <v>0.10339445957374237</v>
          </cell>
        </row>
        <row r="70">
          <cell r="H70">
            <v>2.8681348702393278E-2</v>
          </cell>
          <cell r="L70">
            <v>0.11255705956101981</v>
          </cell>
        </row>
        <row r="71">
          <cell r="H71">
            <v>3.0383893878362673E-2</v>
          </cell>
          <cell r="L71">
            <v>0.11903811393323392</v>
          </cell>
        </row>
        <row r="72">
          <cell r="H72">
            <v>3.0932585386800729E-2</v>
          </cell>
          <cell r="L72">
            <v>0.12793652032594696</v>
          </cell>
        </row>
        <row r="73">
          <cell r="H73">
            <v>4.1421850717302984E-2</v>
          </cell>
          <cell r="L73">
            <v>0.1384233207820188</v>
          </cell>
        </row>
        <row r="74">
          <cell r="H74">
            <v>4.8187317947502459E-2</v>
          </cell>
          <cell r="L74">
            <v>0.15224220076109873</v>
          </cell>
        </row>
        <row r="75">
          <cell r="H75">
            <v>5.522008724188382E-2</v>
          </cell>
          <cell r="L75">
            <v>0.16606264802065107</v>
          </cell>
        </row>
        <row r="76">
          <cell r="H76">
            <v>6.5857689053962734E-2</v>
          </cell>
          <cell r="L76">
            <v>0.17512411809274331</v>
          </cell>
        </row>
        <row r="77">
          <cell r="H77">
            <v>6.7222621627752832E-2</v>
          </cell>
          <cell r="L77">
            <v>0.18300272258684699</v>
          </cell>
        </row>
        <row r="78">
          <cell r="H78">
            <v>6.8028702551489822E-2</v>
          </cell>
          <cell r="L78">
            <v>0.18986149786479359</v>
          </cell>
        </row>
        <row r="79">
          <cell r="H79">
            <v>6.770379621982113E-2</v>
          </cell>
          <cell r="L79">
            <v>0.19926193411788531</v>
          </cell>
        </row>
        <row r="80">
          <cell r="H80">
            <v>7.3167834333857845E-2</v>
          </cell>
          <cell r="L80">
            <v>0.22225156677939384</v>
          </cell>
        </row>
        <row r="81">
          <cell r="H81">
            <v>7.7870340813003855E-2</v>
          </cell>
          <cell r="L81">
            <v>0.23417151547402243</v>
          </cell>
        </row>
        <row r="82">
          <cell r="H82">
            <v>8.0055001521080485E-2</v>
          </cell>
          <cell r="L82">
            <v>0.24926172035512828</v>
          </cell>
        </row>
        <row r="83">
          <cell r="H83">
            <v>8.8443888764373202E-2</v>
          </cell>
          <cell r="L83">
            <v>0.27215194378248292</v>
          </cell>
        </row>
        <row r="84">
          <cell r="H84">
            <v>8.8750326407073879E-2</v>
          </cell>
          <cell r="L84">
            <v>0.28432865402922569</v>
          </cell>
        </row>
        <row r="85">
          <cell r="H85">
            <v>9.0355360940223811E-2</v>
          </cell>
          <cell r="L85">
            <v>0.30073852861535205</v>
          </cell>
        </row>
        <row r="86">
          <cell r="H86">
            <v>8.7386266754920644E-2</v>
          </cell>
          <cell r="L86">
            <v>0.31233863747738677</v>
          </cell>
        </row>
        <row r="87">
          <cell r="H87">
            <v>8.29597173190295E-2</v>
          </cell>
          <cell r="L87">
            <v>0.32471138342347045</v>
          </cell>
        </row>
        <row r="88">
          <cell r="H88">
            <v>8.3942991399754627E-2</v>
          </cell>
          <cell r="L88">
            <v>0.34265142658144954</v>
          </cell>
        </row>
        <row r="89">
          <cell r="H89">
            <v>7.7171629681143342E-2</v>
          </cell>
          <cell r="L89">
            <v>0.35404180377942662</v>
          </cell>
        </row>
        <row r="90">
          <cell r="H90">
            <v>7.7486606130582017E-2</v>
          </cell>
          <cell r="L90">
            <v>0.36114389490557547</v>
          </cell>
        </row>
        <row r="91">
          <cell r="H91">
            <v>8.0844456436332882E-2</v>
          </cell>
          <cell r="L91">
            <v>0.3751719459814406</v>
          </cell>
        </row>
        <row r="92">
          <cell r="H92">
            <v>8.6681162933358105E-2</v>
          </cell>
          <cell r="L92">
            <v>0.39840000412800697</v>
          </cell>
        </row>
        <row r="93">
          <cell r="H93">
            <v>9.8206170912228719E-2</v>
          </cell>
          <cell r="L93">
            <v>0.41082612397435259</v>
          </cell>
        </row>
        <row r="94">
          <cell r="H94">
            <v>9.9469676448232319E-2</v>
          </cell>
          <cell r="L94">
            <v>0.4124262534063054</v>
          </cell>
        </row>
        <row r="95">
          <cell r="H95">
            <v>9.375285138035748E-2</v>
          </cell>
          <cell r="L95">
            <v>0.41370471011991417</v>
          </cell>
        </row>
        <row r="96">
          <cell r="H96">
            <v>9.3732169262454826E-2</v>
          </cell>
          <cell r="L96">
            <v>0.42627448433649923</v>
          </cell>
        </row>
        <row r="97">
          <cell r="H97">
            <v>0.10169738131319747</v>
          </cell>
          <cell r="L97">
            <v>0.44530088365979714</v>
          </cell>
        </row>
        <row r="98">
          <cell r="H98">
            <v>0.1127177215230049</v>
          </cell>
          <cell r="L98">
            <v>0.45711527237782035</v>
          </cell>
        </row>
        <row r="99">
          <cell r="H99">
            <v>0.12763509213359503</v>
          </cell>
          <cell r="L99">
            <v>0.47363600603368794</v>
          </cell>
        </row>
        <row r="100">
          <cell r="H100">
            <v>0.12840302195834088</v>
          </cell>
          <cell r="L100">
            <v>0.48150967196098238</v>
          </cell>
        </row>
        <row r="101">
          <cell r="H101">
            <v>0.13408301652187757</v>
          </cell>
          <cell r="L101">
            <v>0.50151355936867092</v>
          </cell>
        </row>
        <row r="102">
          <cell r="H102">
            <v>0.14301652020967176</v>
          </cell>
          <cell r="L102">
            <v>0.52007679106641147</v>
          </cell>
        </row>
      </sheetData>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2"/>
  <sheetViews>
    <sheetView tabSelected="1" workbookViewId="0">
      <selection activeCell="N62" sqref="N62"/>
    </sheetView>
  </sheetViews>
  <sheetFormatPr defaultRowHeight="15" x14ac:dyDescent="0.25"/>
  <cols>
    <col min="1" max="1" width="4.28515625" style="92" customWidth="1"/>
    <col min="2" max="2" width="4.42578125" customWidth="1"/>
    <col min="3" max="3" width="31.5703125" bestFit="1" customWidth="1"/>
    <col min="4" max="4" width="59.5703125" customWidth="1"/>
    <col min="5" max="5" width="49" customWidth="1"/>
    <col min="6" max="6" width="18" customWidth="1"/>
    <col min="7" max="7" width="9.28515625" bestFit="1" customWidth="1"/>
    <col min="17" max="17" width="4.42578125" customWidth="1"/>
  </cols>
  <sheetData>
    <row r="1" spans="1:44" ht="15.75" thickBo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x14ac:dyDescent="0.25">
      <c r="A2" s="1"/>
      <c r="B2" s="3"/>
      <c r="C2" s="4"/>
      <c r="D2" s="4"/>
      <c r="E2" s="4"/>
      <c r="F2" s="4"/>
      <c r="G2" s="5"/>
      <c r="H2" s="5"/>
      <c r="I2" s="5"/>
      <c r="J2" s="5"/>
      <c r="K2" s="5"/>
      <c r="L2" s="5"/>
      <c r="M2" s="5"/>
      <c r="N2" s="5"/>
      <c r="O2" s="5"/>
      <c r="P2" s="5"/>
      <c r="Q2" s="6"/>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26.25" x14ac:dyDescent="0.4">
      <c r="A3" s="1"/>
      <c r="B3" s="7"/>
      <c r="C3" s="8" t="s">
        <v>0</v>
      </c>
      <c r="D3" s="8"/>
      <c r="E3" s="8"/>
      <c r="F3" s="8"/>
      <c r="G3" s="8"/>
      <c r="H3" s="8"/>
      <c r="I3" s="8"/>
      <c r="J3" s="8"/>
      <c r="K3" s="8"/>
      <c r="L3" s="8"/>
      <c r="M3" s="8"/>
      <c r="N3" s="8"/>
      <c r="O3" s="8"/>
      <c r="P3" s="8"/>
      <c r="Q3" s="9"/>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23.25" x14ac:dyDescent="0.35">
      <c r="A4" s="1"/>
      <c r="B4" s="7"/>
      <c r="C4" s="10"/>
      <c r="D4" s="10"/>
      <c r="E4" s="10"/>
      <c r="F4" s="10"/>
      <c r="G4" s="11"/>
      <c r="H4" s="11"/>
      <c r="I4" s="12"/>
      <c r="J4" s="12"/>
      <c r="K4" s="12"/>
      <c r="L4" s="12"/>
      <c r="M4" s="12"/>
      <c r="N4" s="12"/>
      <c r="O4" s="13"/>
      <c r="P4" s="12"/>
      <c r="Q4" s="14"/>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15.75" x14ac:dyDescent="0.25">
      <c r="A5" s="1"/>
      <c r="B5" s="7"/>
      <c r="C5" s="10"/>
      <c r="D5" s="10"/>
      <c r="E5" s="10"/>
      <c r="F5" s="10"/>
      <c r="G5" s="15" t="s">
        <v>1</v>
      </c>
      <c r="H5" s="16"/>
      <c r="I5" s="16"/>
      <c r="J5" s="16"/>
      <c r="K5" s="17"/>
      <c r="L5" s="18"/>
      <c r="M5" s="19"/>
      <c r="N5" s="20" t="s">
        <v>2</v>
      </c>
      <c r="O5" s="20"/>
      <c r="P5" s="21"/>
      <c r="Q5" s="22"/>
      <c r="R5" s="23"/>
      <c r="S5" s="24"/>
      <c r="T5" s="2"/>
      <c r="U5" s="2"/>
      <c r="V5" s="2"/>
      <c r="W5" s="2"/>
      <c r="X5" s="2"/>
      <c r="Y5" s="2"/>
      <c r="Z5" s="2"/>
      <c r="AA5" s="2"/>
      <c r="AB5" s="2"/>
      <c r="AC5" s="2"/>
      <c r="AD5" s="2"/>
      <c r="AE5" s="2"/>
      <c r="AF5" s="2"/>
      <c r="AG5" s="2"/>
      <c r="AH5" s="2"/>
      <c r="AI5" s="2"/>
      <c r="AJ5" s="2"/>
      <c r="AK5" s="2"/>
      <c r="AL5" s="2"/>
      <c r="AM5" s="2"/>
      <c r="AN5" s="2"/>
      <c r="AO5" s="2"/>
      <c r="AP5" s="2"/>
      <c r="AQ5" s="2"/>
      <c r="AR5" s="2"/>
    </row>
    <row r="6" spans="1:44" x14ac:dyDescent="0.25">
      <c r="A6" s="25"/>
      <c r="B6" s="26"/>
      <c r="C6" s="27" t="s">
        <v>3</v>
      </c>
      <c r="D6" s="27" t="s">
        <v>4</v>
      </c>
      <c r="E6" s="27" t="s">
        <v>5</v>
      </c>
      <c r="F6" s="28" t="s">
        <v>6</v>
      </c>
      <c r="G6" s="29">
        <v>2013</v>
      </c>
      <c r="H6" s="30">
        <v>2014</v>
      </c>
      <c r="I6" s="30">
        <v>2015</v>
      </c>
      <c r="J6" s="30">
        <v>2016</v>
      </c>
      <c r="K6" s="31">
        <v>2017</v>
      </c>
      <c r="L6" s="32">
        <v>2013</v>
      </c>
      <c r="M6" s="33">
        <v>2014</v>
      </c>
      <c r="N6" s="33">
        <v>2015</v>
      </c>
      <c r="O6" s="33">
        <v>2016</v>
      </c>
      <c r="P6" s="34">
        <v>2017</v>
      </c>
      <c r="Q6" s="35"/>
      <c r="R6" s="2"/>
      <c r="S6" s="36"/>
      <c r="T6" s="36"/>
      <c r="U6" s="36"/>
      <c r="V6" s="2"/>
      <c r="W6" s="2"/>
      <c r="X6" s="2"/>
      <c r="Y6" s="2"/>
      <c r="Z6" s="2"/>
      <c r="AA6" s="2"/>
      <c r="AB6" s="2"/>
      <c r="AC6" s="2"/>
      <c r="AD6" s="2"/>
      <c r="AE6" s="2"/>
      <c r="AF6" s="2"/>
      <c r="AG6" s="2"/>
      <c r="AH6" s="2"/>
      <c r="AI6" s="2"/>
      <c r="AJ6" s="2"/>
      <c r="AK6" s="2"/>
      <c r="AL6" s="2"/>
      <c r="AM6" s="2"/>
      <c r="AN6" s="2"/>
      <c r="AO6" s="2"/>
      <c r="AP6" s="2"/>
      <c r="AQ6" s="2"/>
      <c r="AR6" s="2"/>
    </row>
    <row r="7" spans="1:44" x14ac:dyDescent="0.25">
      <c r="A7" s="2"/>
      <c r="B7" s="37"/>
      <c r="C7" s="38" t="s">
        <v>7</v>
      </c>
      <c r="D7" s="39" t="s">
        <v>8</v>
      </c>
      <c r="E7" s="39" t="s">
        <v>9</v>
      </c>
      <c r="F7" s="40">
        <v>41478.626030092593</v>
      </c>
      <c r="G7" s="41">
        <v>5.0999999999999997E-2</v>
      </c>
      <c r="H7" s="42">
        <v>3.5000000000000003E-2</v>
      </c>
      <c r="I7" s="42">
        <v>0.03</v>
      </c>
      <c r="J7" s="42">
        <v>2.5000000000000001E-2</v>
      </c>
      <c r="K7" s="43">
        <v>2.1999999999999999E-2</v>
      </c>
      <c r="L7" s="44">
        <v>5.0999999999999934E-2</v>
      </c>
      <c r="M7" s="45">
        <v>8.7785000000000002E-2</v>
      </c>
      <c r="N7" s="45">
        <v>0.12041855000000012</v>
      </c>
      <c r="O7" s="45">
        <v>0.14842901374999995</v>
      </c>
      <c r="P7" s="46">
        <v>0.17369445205250011</v>
      </c>
      <c r="Q7" s="47"/>
      <c r="R7" s="48"/>
      <c r="S7" s="48"/>
      <c r="T7" s="36"/>
      <c r="U7" s="36"/>
      <c r="V7" s="2"/>
      <c r="W7" s="2"/>
      <c r="X7" s="2"/>
      <c r="Y7" s="2"/>
      <c r="Z7" s="2"/>
      <c r="AA7" s="2"/>
      <c r="AB7" s="2"/>
      <c r="AC7" s="2"/>
      <c r="AD7" s="2"/>
      <c r="AE7" s="2"/>
      <c r="AF7" s="2"/>
      <c r="AG7" s="2"/>
      <c r="AH7" s="2"/>
      <c r="AI7" s="2"/>
      <c r="AJ7" s="2"/>
      <c r="AK7" s="2"/>
      <c r="AL7" s="2"/>
      <c r="AM7" s="2"/>
      <c r="AN7" s="2"/>
      <c r="AO7" s="2"/>
      <c r="AP7" s="2"/>
      <c r="AQ7" s="2"/>
      <c r="AR7" s="2"/>
    </row>
    <row r="8" spans="1:44" x14ac:dyDescent="0.25">
      <c r="A8" s="2"/>
      <c r="B8" s="37"/>
      <c r="C8" s="38" t="s">
        <v>10</v>
      </c>
      <c r="D8" s="39" t="s">
        <v>11</v>
      </c>
      <c r="E8" s="39" t="s">
        <v>12</v>
      </c>
      <c r="F8" s="40">
        <v>41481.51190972222</v>
      </c>
      <c r="G8" s="41">
        <v>0.08</v>
      </c>
      <c r="H8" s="42">
        <v>0.03</v>
      </c>
      <c r="I8" s="42">
        <v>3.5000000000000003E-2</v>
      </c>
      <c r="J8" s="42">
        <v>0.03</v>
      </c>
      <c r="K8" s="43">
        <v>0.03</v>
      </c>
      <c r="L8" s="44">
        <v>7.9999999999999849E-2</v>
      </c>
      <c r="M8" s="45">
        <v>0.11240000000000006</v>
      </c>
      <c r="N8" s="45">
        <v>0.15133399999999986</v>
      </c>
      <c r="O8" s="45">
        <v>0.18587401999999997</v>
      </c>
      <c r="P8" s="46">
        <v>0.22145024059999985</v>
      </c>
      <c r="Q8" s="47"/>
      <c r="R8" s="48"/>
      <c r="S8" s="48"/>
      <c r="T8" s="36"/>
      <c r="U8" s="36"/>
      <c r="V8" s="2"/>
      <c r="W8" s="2"/>
      <c r="X8" s="2"/>
      <c r="Y8" s="2"/>
      <c r="Z8" s="2"/>
      <c r="AA8" s="2"/>
      <c r="AB8" s="2"/>
      <c r="AC8" s="2"/>
      <c r="AD8" s="2"/>
      <c r="AE8" s="2"/>
      <c r="AF8" s="2"/>
      <c r="AG8" s="2"/>
      <c r="AH8" s="2"/>
      <c r="AI8" s="2"/>
      <c r="AJ8" s="2"/>
      <c r="AK8" s="2"/>
      <c r="AL8" s="2"/>
      <c r="AM8" s="2"/>
      <c r="AN8" s="2"/>
      <c r="AO8" s="2"/>
      <c r="AP8" s="2"/>
      <c r="AQ8" s="2"/>
      <c r="AR8" s="2"/>
    </row>
    <row r="9" spans="1:44" x14ac:dyDescent="0.25">
      <c r="A9" s="2"/>
      <c r="B9" s="37"/>
      <c r="C9" s="38" t="s">
        <v>13</v>
      </c>
      <c r="D9" s="39" t="s">
        <v>14</v>
      </c>
      <c r="E9" s="39" t="s">
        <v>15</v>
      </c>
      <c r="F9" s="40">
        <v>41484.331423611111</v>
      </c>
      <c r="G9" s="41">
        <v>8.6999999999999994E-2</v>
      </c>
      <c r="H9" s="42">
        <v>0.03</v>
      </c>
      <c r="I9" s="42">
        <v>0.02</v>
      </c>
      <c r="J9" s="42">
        <v>0.02</v>
      </c>
      <c r="K9" s="43">
        <v>0.02</v>
      </c>
      <c r="L9" s="44">
        <v>8.6999999999999966E-2</v>
      </c>
      <c r="M9" s="45">
        <v>0.11960999999999999</v>
      </c>
      <c r="N9" s="45">
        <v>0.14200220000000008</v>
      </c>
      <c r="O9" s="45">
        <v>0.16484224399999992</v>
      </c>
      <c r="P9" s="46">
        <v>0.18813908888000008</v>
      </c>
      <c r="Q9" s="47"/>
      <c r="R9" s="48"/>
      <c r="S9" s="48"/>
      <c r="T9" s="36"/>
      <c r="U9" s="36"/>
      <c r="V9" s="2"/>
      <c r="W9" s="2"/>
      <c r="X9" s="2"/>
      <c r="Y9" s="2"/>
      <c r="Z9" s="2"/>
      <c r="AA9" s="2"/>
      <c r="AB9" s="2"/>
      <c r="AC9" s="2"/>
      <c r="AD9" s="2"/>
      <c r="AE9" s="2"/>
      <c r="AF9" s="2"/>
      <c r="AG9" s="2"/>
      <c r="AH9" s="2"/>
      <c r="AI9" s="2"/>
      <c r="AJ9" s="2"/>
      <c r="AK9" s="2"/>
      <c r="AL9" s="2"/>
      <c r="AM9" s="2"/>
      <c r="AN9" s="2"/>
      <c r="AO9" s="2"/>
      <c r="AP9" s="2"/>
      <c r="AQ9" s="2"/>
      <c r="AR9" s="2"/>
    </row>
    <row r="10" spans="1:44" x14ac:dyDescent="0.25">
      <c r="A10" s="2"/>
      <c r="B10" s="37"/>
      <c r="C10" s="38" t="s">
        <v>16</v>
      </c>
      <c r="D10" s="39" t="s">
        <v>17</v>
      </c>
      <c r="E10" s="39" t="s">
        <v>18</v>
      </c>
      <c r="F10" s="40">
        <v>41486.410787037035</v>
      </c>
      <c r="G10" s="41">
        <v>5.8000000000000003E-2</v>
      </c>
      <c r="H10" s="42">
        <v>3.2000000000000001E-2</v>
      </c>
      <c r="I10" s="42">
        <v>2.7E-2</v>
      </c>
      <c r="J10" s="42">
        <v>2.4E-2</v>
      </c>
      <c r="K10" s="43">
        <v>2.4E-2</v>
      </c>
      <c r="L10" s="44">
        <v>5.8000000000000052E-2</v>
      </c>
      <c r="M10" s="45">
        <v>9.1855999999999938E-2</v>
      </c>
      <c r="N10" s="45">
        <v>0.12133611199999983</v>
      </c>
      <c r="O10" s="45">
        <v>0.14824817868799989</v>
      </c>
      <c r="P10" s="46">
        <v>0.17580613497651187</v>
      </c>
      <c r="Q10" s="47"/>
      <c r="R10" s="48"/>
      <c r="S10" s="48"/>
      <c r="T10" s="36"/>
      <c r="U10" s="36"/>
      <c r="V10" s="2"/>
      <c r="W10" s="2"/>
      <c r="X10" s="2"/>
      <c r="Y10" s="2"/>
      <c r="Z10" s="2"/>
      <c r="AA10" s="2"/>
      <c r="AB10" s="2"/>
      <c r="AC10" s="2"/>
      <c r="AD10" s="2"/>
      <c r="AE10" s="2"/>
      <c r="AF10" s="2"/>
      <c r="AG10" s="2"/>
      <c r="AH10" s="2"/>
      <c r="AI10" s="2"/>
      <c r="AJ10" s="2"/>
      <c r="AK10" s="2"/>
      <c r="AL10" s="2"/>
      <c r="AM10" s="2"/>
      <c r="AN10" s="2"/>
      <c r="AO10" s="2"/>
      <c r="AP10" s="2"/>
      <c r="AQ10" s="2"/>
      <c r="AR10" s="2"/>
    </row>
    <row r="11" spans="1:44" x14ac:dyDescent="0.25">
      <c r="A11" s="2"/>
      <c r="B11" s="37"/>
      <c r="C11" s="38" t="s">
        <v>19</v>
      </c>
      <c r="D11" s="39" t="s">
        <v>20</v>
      </c>
      <c r="E11" s="39" t="s">
        <v>21</v>
      </c>
      <c r="F11" s="40">
        <v>41484.341203703705</v>
      </c>
      <c r="G11" s="41">
        <v>0.08</v>
      </c>
      <c r="H11" s="42">
        <v>0.06</v>
      </c>
      <c r="I11" s="42">
        <v>0.02</v>
      </c>
      <c r="J11" s="42">
        <v>0</v>
      </c>
      <c r="K11" s="43">
        <v>0</v>
      </c>
      <c r="L11" s="44">
        <v>7.9999999999999849E-2</v>
      </c>
      <c r="M11" s="45">
        <v>0.14480000000000004</v>
      </c>
      <c r="N11" s="45">
        <v>0.16769600000000007</v>
      </c>
      <c r="O11" s="45">
        <v>0.16769600000000007</v>
      </c>
      <c r="P11" s="46">
        <v>0.16769600000000007</v>
      </c>
      <c r="Q11" s="47"/>
      <c r="R11" s="48"/>
      <c r="S11" s="48"/>
      <c r="T11" s="36"/>
      <c r="U11" s="36"/>
      <c r="V11" s="2"/>
      <c r="W11" s="2"/>
      <c r="X11" s="2"/>
      <c r="Y11" s="2"/>
      <c r="Z11" s="2"/>
      <c r="AA11" s="2"/>
      <c r="AB11" s="2"/>
      <c r="AC11" s="2"/>
      <c r="AD11" s="2"/>
      <c r="AE11" s="2"/>
      <c r="AF11" s="2"/>
      <c r="AG11" s="2"/>
      <c r="AH11" s="2"/>
      <c r="AI11" s="2"/>
      <c r="AJ11" s="2"/>
      <c r="AK11" s="2"/>
      <c r="AL11" s="2"/>
      <c r="AM11" s="2"/>
      <c r="AN11" s="2"/>
      <c r="AO11" s="2"/>
      <c r="AP11" s="2"/>
      <c r="AQ11" s="2"/>
      <c r="AR11" s="2"/>
    </row>
    <row r="12" spans="1:44" x14ac:dyDescent="0.25">
      <c r="A12" s="2"/>
      <c r="B12" s="37"/>
      <c r="C12" s="49" t="s">
        <v>22</v>
      </c>
      <c r="D12" s="39" t="s">
        <v>11</v>
      </c>
      <c r="E12" s="39" t="s">
        <v>23</v>
      </c>
      <c r="F12" s="40">
        <v>41487.652384259258</v>
      </c>
      <c r="G12" s="41">
        <v>7.0000000000000007E-2</v>
      </c>
      <c r="H12" s="42">
        <v>-0.02</v>
      </c>
      <c r="I12" s="42">
        <v>-0.06</v>
      </c>
      <c r="J12" s="42">
        <v>-0.04</v>
      </c>
      <c r="K12" s="43">
        <v>0.04</v>
      </c>
      <c r="L12" s="44">
        <v>7.0000000000000062E-2</v>
      </c>
      <c r="M12" s="45">
        <v>4.8599999999999977E-2</v>
      </c>
      <c r="N12" s="45">
        <v>-1.4316000000000106E-2</v>
      </c>
      <c r="O12" s="45">
        <v>-5.3743360000000129E-2</v>
      </c>
      <c r="P12" s="46">
        <v>-1.5893094400000085E-2</v>
      </c>
      <c r="Q12" s="47"/>
      <c r="R12" s="48"/>
      <c r="S12" s="48"/>
      <c r="T12" s="36"/>
      <c r="U12" s="36"/>
      <c r="V12" s="2"/>
      <c r="W12" s="2"/>
      <c r="X12" s="2"/>
      <c r="Y12" s="2"/>
      <c r="Z12" s="2"/>
      <c r="AA12" s="2"/>
      <c r="AB12" s="2"/>
      <c r="AC12" s="2"/>
      <c r="AD12" s="2"/>
      <c r="AE12" s="2"/>
      <c r="AF12" s="2"/>
      <c r="AG12" s="2"/>
      <c r="AH12" s="2"/>
      <c r="AI12" s="2"/>
      <c r="AJ12" s="2"/>
      <c r="AK12" s="2"/>
      <c r="AL12" s="2"/>
      <c r="AM12" s="2"/>
      <c r="AN12" s="2"/>
      <c r="AO12" s="2"/>
      <c r="AP12" s="2"/>
      <c r="AQ12" s="2"/>
      <c r="AR12" s="2"/>
    </row>
    <row r="13" spans="1:44" x14ac:dyDescent="0.25">
      <c r="A13" s="2"/>
      <c r="B13" s="37"/>
      <c r="C13" s="49" t="s">
        <v>24</v>
      </c>
      <c r="D13" s="39" t="s">
        <v>25</v>
      </c>
      <c r="E13" s="39" t="s">
        <v>26</v>
      </c>
      <c r="F13" s="40">
        <v>41487.389513888891</v>
      </c>
      <c r="G13" s="41">
        <v>0.06</v>
      </c>
      <c r="H13" s="42">
        <v>6.5000000000000002E-2</v>
      </c>
      <c r="I13" s="42">
        <v>7.0000000000000007E-2</v>
      </c>
      <c r="J13" s="42">
        <v>6.5000000000000002E-2</v>
      </c>
      <c r="K13" s="43">
        <v>0.05</v>
      </c>
      <c r="L13" s="44">
        <v>5.9999999999999831E-2</v>
      </c>
      <c r="M13" s="45">
        <v>0.12889999999999979</v>
      </c>
      <c r="N13" s="45">
        <v>0.20792299999999986</v>
      </c>
      <c r="O13" s="45">
        <v>0.286437995</v>
      </c>
      <c r="P13" s="46">
        <v>0.35075989474999991</v>
      </c>
      <c r="Q13" s="50"/>
      <c r="R13" s="2"/>
      <c r="S13" s="36"/>
      <c r="T13" s="36"/>
      <c r="U13" s="36"/>
      <c r="V13" s="2"/>
      <c r="W13" s="2"/>
      <c r="X13" s="2"/>
      <c r="Y13" s="2"/>
      <c r="Z13" s="2"/>
      <c r="AA13" s="2"/>
      <c r="AB13" s="2"/>
      <c r="AC13" s="2"/>
      <c r="AD13" s="2"/>
      <c r="AE13" s="2"/>
      <c r="AF13" s="2"/>
      <c r="AG13" s="2"/>
      <c r="AH13" s="2"/>
      <c r="AI13" s="2"/>
      <c r="AJ13" s="2"/>
      <c r="AK13" s="2"/>
      <c r="AL13" s="2"/>
      <c r="AM13" s="2"/>
      <c r="AN13" s="2"/>
      <c r="AO13" s="2"/>
      <c r="AP13" s="2"/>
      <c r="AQ13" s="2"/>
      <c r="AR13" s="2"/>
    </row>
    <row r="14" spans="1:44" x14ac:dyDescent="0.25">
      <c r="A14" s="2"/>
      <c r="B14" s="37"/>
      <c r="C14" s="49" t="s">
        <v>27</v>
      </c>
      <c r="D14" s="39" t="s">
        <v>28</v>
      </c>
      <c r="E14" s="39" t="s">
        <v>29</v>
      </c>
      <c r="F14" s="40">
        <v>41478.683020833334</v>
      </c>
      <c r="G14" s="41">
        <v>7.3999999999999996E-2</v>
      </c>
      <c r="H14" s="42">
        <v>4.7E-2</v>
      </c>
      <c r="I14" s="42">
        <v>3.3000000000000002E-2</v>
      </c>
      <c r="J14" s="42">
        <v>3.1E-2</v>
      </c>
      <c r="K14" s="43">
        <v>3.2000000000000001E-2</v>
      </c>
      <c r="L14" s="44">
        <v>7.4000000000000066E-2</v>
      </c>
      <c r="M14" s="45">
        <v>0.12447800000000009</v>
      </c>
      <c r="N14" s="45">
        <v>0.16158577399999996</v>
      </c>
      <c r="O14" s="45">
        <v>0.19759493299400011</v>
      </c>
      <c r="P14" s="46">
        <v>0.23591797084980803</v>
      </c>
      <c r="Q14" s="50"/>
      <c r="R14" s="2"/>
      <c r="S14" s="36"/>
      <c r="T14" s="36"/>
      <c r="U14" s="36"/>
      <c r="V14" s="2"/>
      <c r="W14" s="2"/>
      <c r="X14" s="2"/>
      <c r="Y14" s="2"/>
      <c r="Z14" s="2"/>
      <c r="AA14" s="2"/>
      <c r="AB14" s="2"/>
      <c r="AC14" s="2"/>
      <c r="AD14" s="2"/>
      <c r="AE14" s="2"/>
      <c r="AF14" s="2"/>
      <c r="AG14" s="2"/>
      <c r="AH14" s="2"/>
      <c r="AI14" s="2"/>
      <c r="AJ14" s="2"/>
      <c r="AK14" s="2"/>
      <c r="AL14" s="2"/>
      <c r="AM14" s="2"/>
      <c r="AN14" s="2"/>
      <c r="AO14" s="2"/>
      <c r="AP14" s="2"/>
      <c r="AQ14" s="2"/>
      <c r="AR14" s="2"/>
    </row>
    <row r="15" spans="1:44" x14ac:dyDescent="0.25">
      <c r="A15" s="2"/>
      <c r="B15" s="37"/>
      <c r="C15" s="49" t="s">
        <v>30</v>
      </c>
      <c r="D15" s="39" t="s">
        <v>31</v>
      </c>
      <c r="E15" s="39" t="s">
        <v>32</v>
      </c>
      <c r="F15" s="40">
        <v>41484.456828703704</v>
      </c>
      <c r="G15" s="41"/>
      <c r="H15" s="42"/>
      <c r="I15" s="42"/>
      <c r="J15" s="42"/>
      <c r="K15" s="43"/>
      <c r="L15" s="44"/>
      <c r="M15" s="45"/>
      <c r="N15" s="45"/>
      <c r="O15" s="45"/>
      <c r="P15" s="46"/>
      <c r="Q15" s="50"/>
      <c r="R15" s="2"/>
      <c r="S15" s="36"/>
      <c r="T15" s="36"/>
      <c r="U15" s="36"/>
      <c r="V15" s="2"/>
      <c r="W15" s="2"/>
      <c r="X15" s="2"/>
      <c r="Y15" s="2"/>
      <c r="Z15" s="2"/>
      <c r="AA15" s="2"/>
      <c r="AB15" s="2"/>
      <c r="AC15" s="2"/>
      <c r="AD15" s="2"/>
      <c r="AE15" s="2"/>
      <c r="AF15" s="2"/>
      <c r="AG15" s="2"/>
      <c r="AH15" s="2"/>
      <c r="AI15" s="2"/>
      <c r="AJ15" s="2"/>
      <c r="AK15" s="2"/>
      <c r="AL15" s="2"/>
      <c r="AM15" s="2"/>
      <c r="AN15" s="2"/>
      <c r="AO15" s="2"/>
      <c r="AP15" s="2"/>
      <c r="AQ15" s="2"/>
      <c r="AR15" s="2"/>
    </row>
    <row r="16" spans="1:44" x14ac:dyDescent="0.25">
      <c r="A16" s="2"/>
      <c r="B16" s="37"/>
      <c r="C16" s="49" t="s">
        <v>33</v>
      </c>
      <c r="D16" s="39" t="s">
        <v>34</v>
      </c>
      <c r="E16" s="39" t="s">
        <v>35</v>
      </c>
      <c r="F16" s="40">
        <v>41487.427094907405</v>
      </c>
      <c r="G16" s="41">
        <v>0.08</v>
      </c>
      <c r="H16" s="42">
        <v>2.5999999999999999E-2</v>
      </c>
      <c r="I16" s="42">
        <v>2.4E-2</v>
      </c>
      <c r="J16" s="42">
        <v>0.03</v>
      </c>
      <c r="K16" s="43">
        <v>0.03</v>
      </c>
      <c r="L16" s="44">
        <v>7.9999999999999849E-2</v>
      </c>
      <c r="M16" s="45">
        <v>0.10807999999999995</v>
      </c>
      <c r="N16" s="45">
        <v>0.13467392</v>
      </c>
      <c r="O16" s="45">
        <v>0.16871413759999987</v>
      </c>
      <c r="P16" s="46">
        <v>0.20377556172799993</v>
      </c>
      <c r="Q16" s="50"/>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x14ac:dyDescent="0.25">
      <c r="A17" s="2"/>
      <c r="B17" s="37"/>
      <c r="C17" s="49" t="s">
        <v>36</v>
      </c>
      <c r="D17" s="39" t="s">
        <v>37</v>
      </c>
      <c r="E17" s="39" t="s">
        <v>38</v>
      </c>
      <c r="F17" s="40">
        <v>41487.650937500002</v>
      </c>
      <c r="G17" s="41">
        <v>0.10299999999999999</v>
      </c>
      <c r="H17" s="42">
        <v>0.04</v>
      </c>
      <c r="I17" s="42">
        <v>1.0999999999999999E-2</v>
      </c>
      <c r="J17" s="42">
        <v>-2E-3</v>
      </c>
      <c r="K17" s="43">
        <v>3.3000000000000002E-2</v>
      </c>
      <c r="L17" s="44">
        <v>0.10299999999999998</v>
      </c>
      <c r="M17" s="45">
        <v>0.14711999999999992</v>
      </c>
      <c r="N17" s="45">
        <v>0.15973831999999999</v>
      </c>
      <c r="O17" s="45">
        <v>0.15741884335999989</v>
      </c>
      <c r="P17" s="46">
        <v>0.19561366519087997</v>
      </c>
      <c r="Q17" s="50"/>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x14ac:dyDescent="0.25">
      <c r="A18" s="2"/>
      <c r="B18" s="37"/>
      <c r="C18" s="49" t="s">
        <v>39</v>
      </c>
      <c r="D18" s="39" t="s">
        <v>40</v>
      </c>
      <c r="E18" s="39" t="s">
        <v>41</v>
      </c>
      <c r="F18" s="40">
        <v>41487.718171296299</v>
      </c>
      <c r="G18" s="41">
        <v>6.5000000000000002E-2</v>
      </c>
      <c r="H18" s="42">
        <v>4.4999999999999998E-2</v>
      </c>
      <c r="I18" s="42">
        <v>0.04</v>
      </c>
      <c r="J18" s="42">
        <v>0.03</v>
      </c>
      <c r="K18" s="43">
        <v>0.03</v>
      </c>
      <c r="L18" s="44">
        <v>6.4999999999999947E-2</v>
      </c>
      <c r="M18" s="45">
        <v>0.11292499999999994</v>
      </c>
      <c r="N18" s="45">
        <v>0.15744199999999986</v>
      </c>
      <c r="O18" s="45">
        <v>0.19216525999999989</v>
      </c>
      <c r="P18" s="46">
        <v>0.2279302178</v>
      </c>
      <c r="Q18" s="50"/>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row>
    <row r="19" spans="1:44" x14ac:dyDescent="0.25">
      <c r="A19" s="2"/>
      <c r="B19" s="37"/>
      <c r="C19" s="49" t="s">
        <v>42</v>
      </c>
      <c r="D19" s="51" t="s">
        <v>43</v>
      </c>
      <c r="E19" s="51" t="s">
        <v>44</v>
      </c>
      <c r="F19" s="40">
        <v>41487.362650462965</v>
      </c>
      <c r="G19" s="41"/>
      <c r="H19" s="42"/>
      <c r="I19" s="42"/>
      <c r="J19" s="42"/>
      <c r="K19" s="43"/>
      <c r="L19" s="44"/>
      <c r="M19" s="45"/>
      <c r="N19" s="45"/>
      <c r="O19" s="45"/>
      <c r="P19" s="46"/>
      <c r="Q19" s="5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x14ac:dyDescent="0.25">
      <c r="A20" s="2"/>
      <c r="B20" s="37"/>
      <c r="C20" s="49" t="s">
        <v>45</v>
      </c>
      <c r="D20" s="39" t="s">
        <v>11</v>
      </c>
      <c r="E20" s="39" t="s">
        <v>46</v>
      </c>
      <c r="F20" s="40">
        <v>41477.831886574073</v>
      </c>
      <c r="G20" s="41">
        <v>0.08</v>
      </c>
      <c r="H20" s="42">
        <v>0.05</v>
      </c>
      <c r="I20" s="42">
        <v>0.04</v>
      </c>
      <c r="J20" s="42">
        <v>0.04</v>
      </c>
      <c r="K20" s="43">
        <v>0.05</v>
      </c>
      <c r="L20" s="44">
        <v>7.9999999999999849E-2</v>
      </c>
      <c r="M20" s="45">
        <v>0.1339999999999999</v>
      </c>
      <c r="N20" s="45">
        <v>0.17935999999999996</v>
      </c>
      <c r="O20" s="45">
        <v>0.2265343999999998</v>
      </c>
      <c r="P20" s="46">
        <v>0.28786111999999986</v>
      </c>
      <c r="Q20" s="5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x14ac:dyDescent="0.25">
      <c r="A21" s="2"/>
      <c r="B21" s="37"/>
      <c r="C21" s="49" t="s">
        <v>47</v>
      </c>
      <c r="D21" s="39" t="s">
        <v>11</v>
      </c>
      <c r="E21" s="39" t="s">
        <v>48</v>
      </c>
      <c r="F21" s="40">
        <v>41481.414953703701</v>
      </c>
      <c r="G21" s="41">
        <v>0.08</v>
      </c>
      <c r="H21" s="42">
        <v>0.06</v>
      </c>
      <c r="I21" s="42">
        <v>0.04</v>
      </c>
      <c r="J21" s="42">
        <v>0.03</v>
      </c>
      <c r="K21" s="43">
        <v>0.03</v>
      </c>
      <c r="L21" s="44">
        <v>7.9999999999999849E-2</v>
      </c>
      <c r="M21" s="45">
        <v>0.14480000000000004</v>
      </c>
      <c r="N21" s="45">
        <v>0.19059200000000009</v>
      </c>
      <c r="O21" s="45">
        <v>0.22630976000000014</v>
      </c>
      <c r="P21" s="46">
        <v>0.26309905280000012</v>
      </c>
      <c r="Q21" s="50"/>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x14ac:dyDescent="0.25">
      <c r="A22" s="2"/>
      <c r="B22" s="37"/>
      <c r="C22" s="49" t="s">
        <v>49</v>
      </c>
      <c r="D22" s="39" t="s">
        <v>50</v>
      </c>
      <c r="E22" s="39" t="s">
        <v>51</v>
      </c>
      <c r="F22" s="40">
        <v>41487.355995370373</v>
      </c>
      <c r="G22" s="41">
        <v>5.5E-2</v>
      </c>
      <c r="H22" s="42">
        <v>7.0000000000000007E-2</v>
      </c>
      <c r="I22" s="42">
        <v>0.06</v>
      </c>
      <c r="J22" s="42">
        <v>5.5E-2</v>
      </c>
      <c r="K22" s="43">
        <v>0.05</v>
      </c>
      <c r="L22" s="44">
        <v>5.4999999999999938E-2</v>
      </c>
      <c r="M22" s="45">
        <v>0.12884999999999991</v>
      </c>
      <c r="N22" s="45">
        <v>0.19658100000000012</v>
      </c>
      <c r="O22" s="45">
        <v>0.26239295499999993</v>
      </c>
      <c r="P22" s="46">
        <v>0.32551260274999994</v>
      </c>
      <c r="Q22" s="50"/>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x14ac:dyDescent="0.25">
      <c r="A23" s="2"/>
      <c r="B23" s="37"/>
      <c r="C23" s="49" t="s">
        <v>52</v>
      </c>
      <c r="D23" s="39" t="s">
        <v>53</v>
      </c>
      <c r="E23" s="39" t="s">
        <v>54</v>
      </c>
      <c r="F23" s="40">
        <v>41479.760428240741</v>
      </c>
      <c r="G23" s="41">
        <v>0.05</v>
      </c>
      <c r="H23" s="42">
        <v>4.4999999999999998E-2</v>
      </c>
      <c r="I23" s="42">
        <v>0.03</v>
      </c>
      <c r="J23" s="42">
        <v>2.5000000000000001E-2</v>
      </c>
      <c r="K23" s="43">
        <v>2.5000000000000001E-2</v>
      </c>
      <c r="L23" s="44">
        <v>5.0000000000000044E-2</v>
      </c>
      <c r="M23" s="45">
        <v>9.7249999999999837E-2</v>
      </c>
      <c r="N23" s="45">
        <v>0.13016749999999999</v>
      </c>
      <c r="O23" s="45">
        <v>0.15842168750000019</v>
      </c>
      <c r="P23" s="46">
        <v>0.18738222968750007</v>
      </c>
      <c r="Q23" s="50"/>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x14ac:dyDescent="0.25">
      <c r="A24" s="2"/>
      <c r="B24" s="37"/>
      <c r="C24" s="49" t="s">
        <v>55</v>
      </c>
      <c r="D24" s="39" t="s">
        <v>11</v>
      </c>
      <c r="E24" s="39" t="s">
        <v>56</v>
      </c>
      <c r="F24" s="40">
        <v>41487.638333333336</v>
      </c>
      <c r="G24" s="41">
        <v>0.06</v>
      </c>
      <c r="H24" s="42">
        <v>0.06</v>
      </c>
      <c r="I24" s="42">
        <v>0.05</v>
      </c>
      <c r="J24" s="42">
        <v>0.04</v>
      </c>
      <c r="K24" s="43">
        <v>0.04</v>
      </c>
      <c r="L24" s="44">
        <v>5.9999999999999831E-2</v>
      </c>
      <c r="M24" s="45">
        <v>0.12359999999999993</v>
      </c>
      <c r="N24" s="45">
        <v>0.17977999999999983</v>
      </c>
      <c r="O24" s="45">
        <v>0.22697119999999993</v>
      </c>
      <c r="P24" s="46">
        <v>0.27605004799999966</v>
      </c>
      <c r="Q24" s="50"/>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x14ac:dyDescent="0.25">
      <c r="A25" s="2"/>
      <c r="B25" s="37"/>
      <c r="C25" s="49" t="s">
        <v>57</v>
      </c>
      <c r="D25" s="39" t="s">
        <v>58</v>
      </c>
      <c r="E25" s="39" t="s">
        <v>59</v>
      </c>
      <c r="F25" s="40">
        <v>41484.400243055556</v>
      </c>
      <c r="G25" s="41"/>
      <c r="H25" s="42"/>
      <c r="I25" s="42"/>
      <c r="J25" s="42"/>
      <c r="K25" s="43"/>
      <c r="L25" s="44"/>
      <c r="M25" s="45"/>
      <c r="N25" s="45"/>
      <c r="O25" s="45"/>
      <c r="P25" s="46"/>
      <c r="Q25" s="50"/>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x14ac:dyDescent="0.25">
      <c r="A26" s="2"/>
      <c r="B26" s="37"/>
      <c r="C26" s="49" t="s">
        <v>60</v>
      </c>
      <c r="D26" s="39" t="s">
        <v>61</v>
      </c>
      <c r="E26" s="39" t="s">
        <v>62</v>
      </c>
      <c r="F26" s="40">
        <v>41486.427465277775</v>
      </c>
      <c r="G26" s="41">
        <v>0.15</v>
      </c>
      <c r="H26" s="42">
        <v>0.02</v>
      </c>
      <c r="I26" s="42">
        <v>5.5E-2</v>
      </c>
      <c r="J26" s="42">
        <v>0.12</v>
      </c>
      <c r="K26" s="43">
        <v>0.04</v>
      </c>
      <c r="L26" s="44">
        <v>0.14999999999999991</v>
      </c>
      <c r="M26" s="45">
        <v>0.17300000000000004</v>
      </c>
      <c r="N26" s="45">
        <v>0.23751499999999992</v>
      </c>
      <c r="O26" s="45">
        <v>0.38601679999999994</v>
      </c>
      <c r="P26" s="46">
        <v>0.44145747199999974</v>
      </c>
      <c r="Q26" s="50"/>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x14ac:dyDescent="0.25">
      <c r="A27" s="2"/>
      <c r="B27" s="37"/>
      <c r="C27" s="49" t="s">
        <v>63</v>
      </c>
      <c r="D27" s="39" t="s">
        <v>64</v>
      </c>
      <c r="E27" s="39" t="s">
        <v>65</v>
      </c>
      <c r="F27" s="40">
        <v>41487.320729166669</v>
      </c>
      <c r="G27" s="41">
        <v>0.08</v>
      </c>
      <c r="H27" s="42">
        <v>0.04</v>
      </c>
      <c r="I27" s="42">
        <v>0.04</v>
      </c>
      <c r="J27" s="42">
        <v>0.04</v>
      </c>
      <c r="K27" s="43">
        <v>0.04</v>
      </c>
      <c r="L27" s="44">
        <v>7.9999999999999849E-2</v>
      </c>
      <c r="M27" s="45">
        <v>0.12319999999999998</v>
      </c>
      <c r="N27" s="45">
        <v>0.16812799999999983</v>
      </c>
      <c r="O27" s="45">
        <v>0.2148531199999999</v>
      </c>
      <c r="P27" s="46">
        <v>0.26344724480000004</v>
      </c>
      <c r="Q27" s="5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x14ac:dyDescent="0.25">
      <c r="A28" s="2"/>
      <c r="B28" s="37"/>
      <c r="C28" s="49" t="s">
        <v>66</v>
      </c>
      <c r="D28" s="39" t="s">
        <v>67</v>
      </c>
      <c r="E28" s="39" t="s">
        <v>68</v>
      </c>
      <c r="F28" s="40">
        <v>41487.46707175926</v>
      </c>
      <c r="G28" s="41">
        <v>0.14199999999999999</v>
      </c>
      <c r="H28" s="42">
        <v>8.3000000000000004E-2</v>
      </c>
      <c r="I28" s="42">
        <v>4.2999999999999997E-2</v>
      </c>
      <c r="J28" s="42">
        <v>0.04</v>
      </c>
      <c r="K28" s="43">
        <v>3.5000000000000003E-2</v>
      </c>
      <c r="L28" s="44">
        <v>0.1419999999999999</v>
      </c>
      <c r="M28" s="45">
        <v>0.23678599999999994</v>
      </c>
      <c r="N28" s="45">
        <v>0.28996779799999994</v>
      </c>
      <c r="O28" s="45">
        <v>0.34156650992000004</v>
      </c>
      <c r="P28" s="46">
        <v>0.3885213377672001</v>
      </c>
      <c r="Q28" s="5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x14ac:dyDescent="0.25">
      <c r="A29" s="2"/>
      <c r="B29" s="37"/>
      <c r="C29" s="52" t="s">
        <v>69</v>
      </c>
      <c r="D29" s="39" t="s">
        <v>70</v>
      </c>
      <c r="E29" s="39" t="s">
        <v>71</v>
      </c>
      <c r="F29" s="40">
        <v>41487.593414351853</v>
      </c>
      <c r="G29" s="41">
        <v>5.5E-2</v>
      </c>
      <c r="H29" s="42">
        <v>0.04</v>
      </c>
      <c r="I29" s="42">
        <v>0.03</v>
      </c>
      <c r="J29" s="42">
        <v>0.03</v>
      </c>
      <c r="K29" s="43">
        <v>3.5000000000000003E-2</v>
      </c>
      <c r="L29" s="44">
        <v>5.4999999999999938E-2</v>
      </c>
      <c r="M29" s="45">
        <v>9.7200000000000175E-2</v>
      </c>
      <c r="N29" s="45">
        <v>0.13011600000000012</v>
      </c>
      <c r="O29" s="45">
        <v>0.16401948000000011</v>
      </c>
      <c r="P29" s="46">
        <v>0.20476016180000012</v>
      </c>
      <c r="Q29" s="50"/>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x14ac:dyDescent="0.25">
      <c r="A30" s="2"/>
      <c r="B30" s="37"/>
      <c r="C30" s="49" t="s">
        <v>72</v>
      </c>
      <c r="D30" s="39" t="s">
        <v>11</v>
      </c>
      <c r="E30" s="39" t="s">
        <v>73</v>
      </c>
      <c r="F30" s="40">
        <v>41485.356863425928</v>
      </c>
      <c r="G30" s="41"/>
      <c r="H30" s="42"/>
      <c r="I30" s="42"/>
      <c r="J30" s="42"/>
      <c r="K30" s="43"/>
      <c r="L30" s="44"/>
      <c r="M30" s="45"/>
      <c r="N30" s="45"/>
      <c r="O30" s="45"/>
      <c r="P30" s="46"/>
      <c r="Q30" s="5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x14ac:dyDescent="0.25">
      <c r="A31" s="2"/>
      <c r="B31" s="37"/>
      <c r="C31" s="49" t="s">
        <v>74</v>
      </c>
      <c r="D31" s="39" t="s">
        <v>75</v>
      </c>
      <c r="E31" s="39" t="s">
        <v>76</v>
      </c>
      <c r="F31" s="40">
        <v>41487.334155092591</v>
      </c>
      <c r="G31" s="41">
        <v>0.1</v>
      </c>
      <c r="H31" s="42">
        <v>7.0000000000000007E-2</v>
      </c>
      <c r="I31" s="42">
        <v>0.05</v>
      </c>
      <c r="J31" s="42">
        <v>0.03</v>
      </c>
      <c r="K31" s="43">
        <v>0.03</v>
      </c>
      <c r="L31" s="44">
        <v>0.10000000000000009</v>
      </c>
      <c r="M31" s="45">
        <v>0.17700000000000005</v>
      </c>
      <c r="N31" s="45">
        <v>0.23584999999999989</v>
      </c>
      <c r="O31" s="45">
        <v>0.27292549999999993</v>
      </c>
      <c r="P31" s="46">
        <v>0.31111326499999992</v>
      </c>
      <c r="Q31" s="50"/>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x14ac:dyDescent="0.25">
      <c r="A32" s="2"/>
      <c r="B32" s="37"/>
      <c r="C32" s="49" t="s">
        <v>77</v>
      </c>
      <c r="D32" s="39" t="s">
        <v>11</v>
      </c>
      <c r="E32" s="39" t="s">
        <v>78</v>
      </c>
      <c r="F32" s="40">
        <v>41480.718888888892</v>
      </c>
      <c r="G32" s="41">
        <v>0.11</v>
      </c>
      <c r="H32" s="42">
        <v>7.2999999999999995E-2</v>
      </c>
      <c r="I32" s="42">
        <v>0.06</v>
      </c>
      <c r="J32" s="42">
        <v>0.06</v>
      </c>
      <c r="K32" s="43">
        <v>0.06</v>
      </c>
      <c r="L32" s="44">
        <v>0.10999999999999988</v>
      </c>
      <c r="M32" s="45">
        <v>0.19102999999999981</v>
      </c>
      <c r="N32" s="45">
        <v>0.26249179999999983</v>
      </c>
      <c r="O32" s="45">
        <v>0.33824130799999974</v>
      </c>
      <c r="P32" s="46">
        <v>0.41853578647999967</v>
      </c>
      <c r="Q32" s="50"/>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x14ac:dyDescent="0.25">
      <c r="A33" s="2"/>
      <c r="B33" s="37"/>
      <c r="C33" s="49" t="s">
        <v>79</v>
      </c>
      <c r="D33" s="39" t="s">
        <v>11</v>
      </c>
      <c r="E33" s="39" t="s">
        <v>80</v>
      </c>
      <c r="F33" s="40">
        <v>41477.796249999999</v>
      </c>
      <c r="G33" s="41">
        <v>0.121</v>
      </c>
      <c r="H33" s="42">
        <v>7.3999999999999996E-2</v>
      </c>
      <c r="I33" s="42">
        <v>6.3E-2</v>
      </c>
      <c r="J33" s="42">
        <v>5.7000000000000002E-2</v>
      </c>
      <c r="K33" s="43">
        <v>5.1999999999999998E-2</v>
      </c>
      <c r="L33" s="44">
        <v>0.121</v>
      </c>
      <c r="M33" s="45">
        <v>0.20395400000000019</v>
      </c>
      <c r="N33" s="45">
        <v>0.27980310200000025</v>
      </c>
      <c r="O33" s="45">
        <v>0.35275187881400005</v>
      </c>
      <c r="P33" s="46">
        <v>0.42309497651232797</v>
      </c>
      <c r="Q33" s="50"/>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x14ac:dyDescent="0.25">
      <c r="A34" s="2"/>
      <c r="B34" s="37"/>
      <c r="C34" s="49" t="s">
        <v>81</v>
      </c>
      <c r="D34" s="39" t="s">
        <v>34</v>
      </c>
      <c r="E34" s="39" t="s">
        <v>82</v>
      </c>
      <c r="F34" s="40">
        <v>41478.451921296299</v>
      </c>
      <c r="G34" s="41"/>
      <c r="H34" s="42"/>
      <c r="I34" s="42"/>
      <c r="J34" s="42"/>
      <c r="K34" s="43"/>
      <c r="L34" s="44"/>
      <c r="M34" s="45"/>
      <c r="N34" s="45"/>
      <c r="O34" s="45"/>
      <c r="P34" s="46"/>
      <c r="Q34" s="50"/>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x14ac:dyDescent="0.25">
      <c r="A35" s="2"/>
      <c r="B35" s="37"/>
      <c r="C35" s="49" t="s">
        <v>83</v>
      </c>
      <c r="D35" s="39" t="s">
        <v>84</v>
      </c>
      <c r="E35" s="39" t="s">
        <v>85</v>
      </c>
      <c r="F35" s="40">
        <v>41484.721180555556</v>
      </c>
      <c r="G35" s="41">
        <v>0.04</v>
      </c>
      <c r="H35" s="42">
        <v>0.04</v>
      </c>
      <c r="I35" s="42">
        <v>4.2000000000000003E-2</v>
      </c>
      <c r="J35" s="42">
        <v>3.5000000000000003E-2</v>
      </c>
      <c r="K35" s="43">
        <v>2.9000000000000001E-2</v>
      </c>
      <c r="L35" s="44">
        <v>4.0000000000000036E-2</v>
      </c>
      <c r="M35" s="45">
        <v>8.1600000000000117E-2</v>
      </c>
      <c r="N35" s="45">
        <v>0.12702720000000012</v>
      </c>
      <c r="O35" s="45">
        <v>0.16647315200000024</v>
      </c>
      <c r="P35" s="46">
        <v>0.20030087340800007</v>
      </c>
      <c r="Q35" s="50"/>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row r="36" spans="1:44" x14ac:dyDescent="0.25">
      <c r="A36" s="2"/>
      <c r="B36" s="37"/>
      <c r="C36" s="49" t="s">
        <v>86</v>
      </c>
      <c r="D36" s="39" t="s">
        <v>87</v>
      </c>
      <c r="E36" s="39" t="s">
        <v>88</v>
      </c>
      <c r="F36" s="40">
        <v>41484.775439814817</v>
      </c>
      <c r="G36" s="41">
        <v>4.8000000000000001E-2</v>
      </c>
      <c r="H36" s="42">
        <v>0.03</v>
      </c>
      <c r="I36" s="42">
        <v>0.04</v>
      </c>
      <c r="J36" s="42">
        <v>0.04</v>
      </c>
      <c r="K36" s="43">
        <v>0.05</v>
      </c>
      <c r="L36" s="44">
        <v>4.8000000000000043E-2</v>
      </c>
      <c r="M36" s="45">
        <v>7.9440000000000177E-2</v>
      </c>
      <c r="N36" s="45">
        <v>0.1226176000000001</v>
      </c>
      <c r="O36" s="45">
        <v>0.16752230400000023</v>
      </c>
      <c r="P36" s="46">
        <v>0.2258984192000002</v>
      </c>
      <c r="Q36" s="50"/>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x14ac:dyDescent="0.25">
      <c r="A37" s="2"/>
      <c r="B37" s="37"/>
      <c r="C37" s="49" t="s">
        <v>89</v>
      </c>
      <c r="D37" s="39" t="s">
        <v>53</v>
      </c>
      <c r="E37" s="39" t="s">
        <v>90</v>
      </c>
      <c r="F37" s="40">
        <v>41485.464837962965</v>
      </c>
      <c r="G37" s="41">
        <v>0.03</v>
      </c>
      <c r="H37" s="42">
        <v>3.5000000000000003E-2</v>
      </c>
      <c r="I37" s="42">
        <v>0.02</v>
      </c>
      <c r="J37" s="42">
        <v>2.5000000000000001E-2</v>
      </c>
      <c r="K37" s="43">
        <v>2.75E-2</v>
      </c>
      <c r="L37" s="44">
        <v>3.0000000000000027E-2</v>
      </c>
      <c r="M37" s="45">
        <v>6.6049999999999942E-2</v>
      </c>
      <c r="N37" s="45">
        <v>8.7370999999999865E-2</v>
      </c>
      <c r="O37" s="45">
        <v>0.11455527499999985</v>
      </c>
      <c r="P37" s="46">
        <v>0.14520554506249983</v>
      </c>
      <c r="Q37" s="50"/>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row>
    <row r="38" spans="1:44" x14ac:dyDescent="0.25">
      <c r="A38" s="2"/>
      <c r="B38" s="37"/>
      <c r="C38" s="49" t="s">
        <v>91</v>
      </c>
      <c r="D38" s="39" t="s">
        <v>92</v>
      </c>
      <c r="E38" s="39" t="s">
        <v>93</v>
      </c>
      <c r="F38" s="40">
        <v>41484.498506944445</v>
      </c>
      <c r="G38" s="41">
        <v>0.03</v>
      </c>
      <c r="H38" s="42">
        <v>3.5000000000000003E-2</v>
      </c>
      <c r="I38" s="42">
        <v>0.04</v>
      </c>
      <c r="J38" s="42">
        <v>0.04</v>
      </c>
      <c r="K38" s="43">
        <v>4.4999999999999998E-2</v>
      </c>
      <c r="L38" s="44">
        <v>3.0000000000000027E-2</v>
      </c>
      <c r="M38" s="45">
        <v>6.6049999999999942E-2</v>
      </c>
      <c r="N38" s="45">
        <v>0.10869200000000001</v>
      </c>
      <c r="O38" s="45">
        <v>0.15303968000000023</v>
      </c>
      <c r="P38" s="46">
        <v>0.20492646560000005</v>
      </c>
      <c r="Q38" s="50"/>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row>
    <row r="39" spans="1:44" x14ac:dyDescent="0.25">
      <c r="A39" s="2"/>
      <c r="B39" s="37"/>
      <c r="C39" s="49" t="s">
        <v>94</v>
      </c>
      <c r="D39" s="39" t="s">
        <v>37</v>
      </c>
      <c r="E39" s="39" t="s">
        <v>95</v>
      </c>
      <c r="F39" s="40">
        <v>41487.821296296293</v>
      </c>
      <c r="G39" s="41">
        <v>0.06</v>
      </c>
      <c r="H39" s="42">
        <v>0.05</v>
      </c>
      <c r="I39" s="42">
        <v>0.03</v>
      </c>
      <c r="J39" s="42">
        <v>0.02</v>
      </c>
      <c r="K39" s="43">
        <v>0.01</v>
      </c>
      <c r="L39" s="44">
        <v>5.9999999999999831E-2</v>
      </c>
      <c r="M39" s="45">
        <v>0.11299999999999977</v>
      </c>
      <c r="N39" s="45">
        <v>0.1463899999999998</v>
      </c>
      <c r="O39" s="45">
        <v>0.16931779999999996</v>
      </c>
      <c r="P39" s="46">
        <v>0.18101097799999999</v>
      </c>
      <c r="Q39" s="50"/>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row>
    <row r="40" spans="1:44" x14ac:dyDescent="0.25">
      <c r="A40" s="2"/>
      <c r="B40" s="37"/>
      <c r="C40" s="49" t="s">
        <v>96</v>
      </c>
      <c r="D40" s="39" t="s">
        <v>97</v>
      </c>
      <c r="E40" s="39" t="s">
        <v>98</v>
      </c>
      <c r="F40" s="40">
        <v>41484.404120370367</v>
      </c>
      <c r="G40" s="41">
        <v>5.2999999999999999E-2</v>
      </c>
      <c r="H40" s="42">
        <v>4.3999999999999997E-2</v>
      </c>
      <c r="I40" s="42">
        <v>3.875E-2</v>
      </c>
      <c r="J40" s="42">
        <v>0.04</v>
      </c>
      <c r="K40" s="43">
        <v>4.2500000000000003E-2</v>
      </c>
      <c r="L40" s="44">
        <v>5.2999999999999936E-2</v>
      </c>
      <c r="M40" s="45">
        <v>9.9331999999999976E-2</v>
      </c>
      <c r="N40" s="45">
        <v>0.141931115</v>
      </c>
      <c r="O40" s="45">
        <v>0.1876083596</v>
      </c>
      <c r="P40" s="46">
        <v>0.2380817148829999</v>
      </c>
      <c r="Q40" s="50"/>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row>
    <row r="41" spans="1:44" x14ac:dyDescent="0.25">
      <c r="A41" s="2"/>
      <c r="B41" s="37"/>
      <c r="C41" s="49" t="s">
        <v>99</v>
      </c>
      <c r="D41" s="39" t="s">
        <v>100</v>
      </c>
      <c r="E41" s="39" t="s">
        <v>101</v>
      </c>
      <c r="F41" s="40">
        <v>41478.642094907409</v>
      </c>
      <c r="G41" s="41">
        <v>5.5E-2</v>
      </c>
      <c r="H41" s="42">
        <v>4.2500000000000003E-2</v>
      </c>
      <c r="I41" s="42">
        <v>3.2500000000000001E-2</v>
      </c>
      <c r="J41" s="42">
        <v>0.03</v>
      </c>
      <c r="K41" s="43">
        <v>3.2500000000000001E-2</v>
      </c>
      <c r="L41" s="44">
        <v>5.4999999999999938E-2</v>
      </c>
      <c r="M41" s="45">
        <v>9.9837500000000245E-2</v>
      </c>
      <c r="N41" s="45">
        <v>0.13558221875000021</v>
      </c>
      <c r="O41" s="45">
        <v>0.16964968531250002</v>
      </c>
      <c r="P41" s="46">
        <v>0.20766330008515621</v>
      </c>
      <c r="Q41" s="50"/>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row>
    <row r="42" spans="1:44" x14ac:dyDescent="0.25">
      <c r="A42" s="2"/>
      <c r="B42" s="37"/>
      <c r="C42" s="49" t="s">
        <v>102</v>
      </c>
      <c r="D42" s="39" t="s">
        <v>103</v>
      </c>
      <c r="E42" s="39" t="s">
        <v>104</v>
      </c>
      <c r="F42" s="40">
        <v>41486.509027777778</v>
      </c>
      <c r="G42" s="41">
        <v>5.5E-2</v>
      </c>
      <c r="H42" s="42">
        <v>4.4999999999999998E-2</v>
      </c>
      <c r="I42" s="42">
        <v>0.04</v>
      </c>
      <c r="J42" s="42">
        <v>3.5000000000000003E-2</v>
      </c>
      <c r="K42" s="43">
        <v>0.03</v>
      </c>
      <c r="L42" s="44">
        <v>5.4999999999999938E-2</v>
      </c>
      <c r="M42" s="45">
        <v>0.10247500000000009</v>
      </c>
      <c r="N42" s="45">
        <v>0.14657399999999998</v>
      </c>
      <c r="O42" s="45">
        <v>0.1867040900000001</v>
      </c>
      <c r="P42" s="46">
        <v>0.22230521270000025</v>
      </c>
      <c r="Q42" s="50"/>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row>
    <row r="43" spans="1:44" x14ac:dyDescent="0.25">
      <c r="A43" s="2"/>
      <c r="B43" s="37"/>
      <c r="C43" s="49" t="s">
        <v>105</v>
      </c>
      <c r="D43" s="39" t="s">
        <v>11</v>
      </c>
      <c r="E43" s="39" t="s">
        <v>106</v>
      </c>
      <c r="F43" s="40">
        <v>41487.397743055553</v>
      </c>
      <c r="G43" s="41">
        <v>7.4999999999999997E-2</v>
      </c>
      <c r="H43" s="42">
        <v>0.05</v>
      </c>
      <c r="I43" s="42">
        <v>0.04</v>
      </c>
      <c r="J43" s="42">
        <v>0.03</v>
      </c>
      <c r="K43" s="43">
        <v>0.03</v>
      </c>
      <c r="L43" s="44">
        <v>7.5000000000000178E-2</v>
      </c>
      <c r="M43" s="45">
        <v>0.12875000000000014</v>
      </c>
      <c r="N43" s="45">
        <v>0.17390000000000017</v>
      </c>
      <c r="O43" s="45">
        <v>0.20911700000000022</v>
      </c>
      <c r="P43" s="46">
        <v>0.24539051000000001</v>
      </c>
      <c r="Q43" s="50"/>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44" x14ac:dyDescent="0.25">
      <c r="A44" s="2"/>
      <c r="B44" s="37"/>
      <c r="C44" s="49" t="s">
        <v>107</v>
      </c>
      <c r="D44" s="39" t="s">
        <v>108</v>
      </c>
      <c r="E44" s="39" t="s">
        <v>109</v>
      </c>
      <c r="F44" s="40">
        <v>41487.47252314815</v>
      </c>
      <c r="G44" s="41">
        <v>7.0000000000000007E-2</v>
      </c>
      <c r="H44" s="42">
        <v>-0.1</v>
      </c>
      <c r="I44" s="42">
        <v>-0.05</v>
      </c>
      <c r="J44" s="42">
        <v>-0.01</v>
      </c>
      <c r="K44" s="43">
        <v>7.0000000000000007E-2</v>
      </c>
      <c r="L44" s="44">
        <v>7.0000000000000062E-2</v>
      </c>
      <c r="M44" s="45">
        <v>-3.6999999999999922E-2</v>
      </c>
      <c r="N44" s="45">
        <v>-8.5149999999999837E-2</v>
      </c>
      <c r="O44" s="45">
        <v>-9.4298499999999841E-2</v>
      </c>
      <c r="P44" s="46">
        <v>-3.089939499999983E-2</v>
      </c>
      <c r="Q44" s="50"/>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x14ac:dyDescent="0.25">
      <c r="A45" s="2"/>
      <c r="B45" s="37"/>
      <c r="C45" s="49" t="s">
        <v>110</v>
      </c>
      <c r="D45" s="39" t="s">
        <v>11</v>
      </c>
      <c r="E45" s="39" t="s">
        <v>111</v>
      </c>
      <c r="F45" s="40">
        <v>41487.402430555558</v>
      </c>
      <c r="G45" s="41">
        <v>7.0000000000000007E-2</v>
      </c>
      <c r="H45" s="42">
        <v>3.5000000000000003E-2</v>
      </c>
      <c r="I45" s="42">
        <v>3.5000000000000003E-2</v>
      </c>
      <c r="J45" s="42">
        <v>3.5000000000000003E-2</v>
      </c>
      <c r="K45" s="43">
        <v>3.5000000000000003E-2</v>
      </c>
      <c r="L45" s="44">
        <v>7.0000000000000062E-2</v>
      </c>
      <c r="M45" s="45">
        <v>0.10745000000000005</v>
      </c>
      <c r="N45" s="45">
        <v>0.14621074999999983</v>
      </c>
      <c r="O45" s="45">
        <v>0.18632812624999984</v>
      </c>
      <c r="P45" s="46">
        <v>0.22784961066874998</v>
      </c>
      <c r="Q45" s="50"/>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x14ac:dyDescent="0.25">
      <c r="A46" s="2"/>
      <c r="B46" s="37"/>
      <c r="C46" s="49" t="s">
        <v>112</v>
      </c>
      <c r="D46" s="39" t="s">
        <v>113</v>
      </c>
      <c r="E46" s="39" t="s">
        <v>114</v>
      </c>
      <c r="F46" s="40">
        <v>41478.472708333335</v>
      </c>
      <c r="G46" s="41">
        <v>6.25E-2</v>
      </c>
      <c r="H46" s="42">
        <v>0.04</v>
      </c>
      <c r="I46" s="42">
        <v>2.5000000000000001E-2</v>
      </c>
      <c r="J46" s="42">
        <v>4.7500000000000001E-2</v>
      </c>
      <c r="K46" s="43">
        <v>7.0000000000000007E-2</v>
      </c>
      <c r="L46" s="44">
        <v>6.25E-2</v>
      </c>
      <c r="M46" s="45">
        <v>0.10499999999999998</v>
      </c>
      <c r="N46" s="45">
        <v>0.13262499999999999</v>
      </c>
      <c r="O46" s="45">
        <v>0.18642468749999996</v>
      </c>
      <c r="P46" s="46">
        <v>0.26947441562499996</v>
      </c>
      <c r="Q46" s="50"/>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x14ac:dyDescent="0.25">
      <c r="A47" s="2"/>
      <c r="B47" s="37"/>
      <c r="C47" s="49" t="s">
        <v>115</v>
      </c>
      <c r="D47" s="39" t="s">
        <v>116</v>
      </c>
      <c r="E47" s="39" t="s">
        <v>117</v>
      </c>
      <c r="F47" s="40">
        <v>41486.748576388891</v>
      </c>
      <c r="G47" s="41">
        <v>7.0000000000000007E-2</v>
      </c>
      <c r="H47" s="42">
        <v>4.5999999999999999E-2</v>
      </c>
      <c r="I47" s="42">
        <v>3.5000000000000003E-2</v>
      </c>
      <c r="J47" s="42">
        <v>2.8000000000000001E-2</v>
      </c>
      <c r="K47" s="43">
        <v>2.4E-2</v>
      </c>
      <c r="L47" s="44">
        <v>7.0000000000000062E-2</v>
      </c>
      <c r="M47" s="45">
        <v>0.1192200000000001</v>
      </c>
      <c r="N47" s="45">
        <v>0.15839270000000005</v>
      </c>
      <c r="O47" s="45">
        <v>0.19082769560000012</v>
      </c>
      <c r="P47" s="46">
        <v>0.21940756029440012</v>
      </c>
      <c r="Q47" s="50"/>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x14ac:dyDescent="0.25">
      <c r="A48" s="2"/>
      <c r="B48" s="37"/>
      <c r="C48" s="49" t="s">
        <v>118</v>
      </c>
      <c r="D48" s="39" t="s">
        <v>119</v>
      </c>
      <c r="E48" s="39" t="s">
        <v>120</v>
      </c>
      <c r="F48" s="40">
        <v>41478.53733796296</v>
      </c>
      <c r="G48" s="41">
        <v>4.8000000000000001E-2</v>
      </c>
      <c r="H48" s="42">
        <v>4.2999999999999997E-2</v>
      </c>
      <c r="I48" s="42">
        <v>3.7999999999999999E-2</v>
      </c>
      <c r="J48" s="42">
        <v>3.5000000000000003E-2</v>
      </c>
      <c r="K48" s="43">
        <v>0.03</v>
      </c>
      <c r="L48" s="44">
        <v>4.8000000000000043E-2</v>
      </c>
      <c r="M48" s="45">
        <v>9.3064000000000258E-2</v>
      </c>
      <c r="N48" s="45">
        <v>0.13460043200000027</v>
      </c>
      <c r="O48" s="45">
        <v>0.17431144712000024</v>
      </c>
      <c r="P48" s="46">
        <v>0.2095407905336002</v>
      </c>
      <c r="Q48" s="50"/>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x14ac:dyDescent="0.25">
      <c r="A49" s="2"/>
      <c r="B49" s="37"/>
      <c r="C49" s="49" t="s">
        <v>121</v>
      </c>
      <c r="D49" s="39" t="s">
        <v>122</v>
      </c>
      <c r="E49" s="39" t="s">
        <v>123</v>
      </c>
      <c r="F49" s="40">
        <v>41479.377465277779</v>
      </c>
      <c r="G49" s="41">
        <v>0.05</v>
      </c>
      <c r="H49" s="42">
        <v>0.06</v>
      </c>
      <c r="I49" s="42">
        <v>0.06</v>
      </c>
      <c r="J49" s="42">
        <v>0.05</v>
      </c>
      <c r="K49" s="43">
        <v>0.05</v>
      </c>
      <c r="L49" s="44">
        <v>5.0000000000000044E-2</v>
      </c>
      <c r="M49" s="45">
        <v>0.11299999999999999</v>
      </c>
      <c r="N49" s="45">
        <v>0.17978000000000005</v>
      </c>
      <c r="O49" s="45">
        <v>0.23876900000000001</v>
      </c>
      <c r="P49" s="46">
        <v>0.30070745000000021</v>
      </c>
      <c r="Q49" s="50"/>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x14ac:dyDescent="0.25">
      <c r="A50" s="2"/>
      <c r="B50" s="37"/>
      <c r="C50" s="49" t="s">
        <v>124</v>
      </c>
      <c r="D50" s="39" t="s">
        <v>11</v>
      </c>
      <c r="E50" s="39" t="s">
        <v>125</v>
      </c>
      <c r="F50" s="40">
        <v>41478.427025462966</v>
      </c>
      <c r="G50" s="41">
        <v>9.4500000000000001E-2</v>
      </c>
      <c r="H50" s="42">
        <v>3.6299999999999999E-2</v>
      </c>
      <c r="I50" s="42">
        <v>3.4700000000000002E-2</v>
      </c>
      <c r="J50" s="42">
        <v>3.4500000000000003E-2</v>
      </c>
      <c r="K50" s="43">
        <v>3.3500000000000002E-2</v>
      </c>
      <c r="L50" s="44">
        <v>9.4500000000000028E-2</v>
      </c>
      <c r="M50" s="45">
        <v>0.13423035000000016</v>
      </c>
      <c r="N50" s="45">
        <v>0.17358814314500015</v>
      </c>
      <c r="O50" s="45">
        <v>0.2140769340835027</v>
      </c>
      <c r="P50" s="46">
        <v>0.25474851137530008</v>
      </c>
      <c r="Q50" s="50"/>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x14ac:dyDescent="0.25">
      <c r="A51" s="2"/>
      <c r="B51" s="37"/>
      <c r="C51" s="49" t="s">
        <v>126</v>
      </c>
      <c r="D51" s="39" t="s">
        <v>127</v>
      </c>
      <c r="E51" s="39" t="s">
        <v>128</v>
      </c>
      <c r="F51" s="40">
        <v>41487.331469907411</v>
      </c>
      <c r="G51" s="41">
        <v>0.115</v>
      </c>
      <c r="H51" s="42">
        <v>7.4999999999999997E-2</v>
      </c>
      <c r="I51" s="42">
        <v>0.05</v>
      </c>
      <c r="J51" s="42">
        <v>0.03</v>
      </c>
      <c r="K51" s="43">
        <v>0.03</v>
      </c>
      <c r="L51" s="44">
        <v>0.11499999999999999</v>
      </c>
      <c r="M51" s="45">
        <v>0.19862500000000005</v>
      </c>
      <c r="N51" s="45">
        <v>0.25855625000000004</v>
      </c>
      <c r="O51" s="45">
        <v>0.29631293750000021</v>
      </c>
      <c r="P51" s="46">
        <v>0.33520232562500007</v>
      </c>
      <c r="Q51" s="50"/>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x14ac:dyDescent="0.25">
      <c r="A52" s="2"/>
      <c r="B52" s="37"/>
      <c r="C52" s="49" t="s">
        <v>129</v>
      </c>
      <c r="D52" s="39" t="s">
        <v>67</v>
      </c>
      <c r="E52" s="39" t="s">
        <v>130</v>
      </c>
      <c r="F52" s="40">
        <v>41486.439814814818</v>
      </c>
      <c r="G52" s="41">
        <v>0.06</v>
      </c>
      <c r="H52" s="42">
        <v>5.5E-2</v>
      </c>
      <c r="I52" s="42">
        <v>0.04</v>
      </c>
      <c r="J52" s="42">
        <v>0.03</v>
      </c>
      <c r="K52" s="43">
        <v>0.02</v>
      </c>
      <c r="L52" s="44">
        <v>5.9999999999999831E-2</v>
      </c>
      <c r="M52" s="45">
        <v>0.11829999999999985</v>
      </c>
      <c r="N52" s="45">
        <v>0.16303199999999984</v>
      </c>
      <c r="O52" s="45">
        <v>0.19792295999999987</v>
      </c>
      <c r="P52" s="46">
        <v>0.22188141920000004</v>
      </c>
      <c r="Q52" s="50"/>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x14ac:dyDescent="0.25">
      <c r="A53" s="2"/>
      <c r="B53" s="37"/>
      <c r="C53" s="49" t="s">
        <v>131</v>
      </c>
      <c r="D53" s="39" t="s">
        <v>11</v>
      </c>
      <c r="E53" s="39" t="s">
        <v>132</v>
      </c>
      <c r="F53" s="40">
        <v>41478.561111111114</v>
      </c>
      <c r="G53" s="41">
        <v>2.3E-2</v>
      </c>
      <c r="H53" s="42">
        <v>1.7999999999999999E-2</v>
      </c>
      <c r="I53" s="42">
        <v>-2.8000000000000001E-2</v>
      </c>
      <c r="J53" s="42">
        <v>0.03</v>
      </c>
      <c r="K53" s="43">
        <v>2.5999999999999999E-2</v>
      </c>
      <c r="L53" s="44">
        <v>2.2999999999999909E-2</v>
      </c>
      <c r="M53" s="45">
        <v>4.1414000000000062E-2</v>
      </c>
      <c r="N53" s="45">
        <v>1.2254407999999994E-2</v>
      </c>
      <c r="O53" s="45">
        <v>4.2622040240000159E-2</v>
      </c>
      <c r="P53" s="46">
        <v>6.9730213286240295E-2</v>
      </c>
      <c r="Q53" s="50"/>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row>
    <row r="54" spans="1:44" x14ac:dyDescent="0.25">
      <c r="A54" s="2"/>
      <c r="B54" s="37"/>
      <c r="C54" s="49" t="s">
        <v>133</v>
      </c>
      <c r="D54" s="39" t="s">
        <v>50</v>
      </c>
      <c r="E54" s="39" t="s">
        <v>134</v>
      </c>
      <c r="F54" s="40">
        <v>41487.833310185182</v>
      </c>
      <c r="G54" s="41">
        <v>3.7999999999999999E-2</v>
      </c>
      <c r="H54" s="42">
        <v>0.03</v>
      </c>
      <c r="I54" s="42">
        <v>2.7E-2</v>
      </c>
      <c r="J54" s="42">
        <v>0.02</v>
      </c>
      <c r="K54" s="43">
        <v>1.4999999999999999E-2</v>
      </c>
      <c r="L54" s="44">
        <v>3.8000000000000034E-2</v>
      </c>
      <c r="M54" s="45">
        <v>6.9139999999999979E-2</v>
      </c>
      <c r="N54" s="45">
        <v>9.800677999999996E-2</v>
      </c>
      <c r="O54" s="45">
        <v>0.11996691560000006</v>
      </c>
      <c r="P54" s="46">
        <v>0.13676641933400013</v>
      </c>
      <c r="Q54" s="50"/>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row>
    <row r="55" spans="1:44" x14ac:dyDescent="0.25">
      <c r="A55" s="2"/>
      <c r="B55" s="37"/>
      <c r="C55" s="49" t="s">
        <v>135</v>
      </c>
      <c r="D55" s="39" t="s">
        <v>11</v>
      </c>
      <c r="E55" s="39" t="s">
        <v>136</v>
      </c>
      <c r="F55" s="40">
        <v>41478.845497685186</v>
      </c>
      <c r="G55" s="41">
        <v>8.5999999999999993E-2</v>
      </c>
      <c r="H55" s="42">
        <v>6.2E-2</v>
      </c>
      <c r="I55" s="42">
        <v>5.2999999999999999E-2</v>
      </c>
      <c r="J55" s="42">
        <v>5.1999999999999998E-2</v>
      </c>
      <c r="K55" s="43">
        <v>0.05</v>
      </c>
      <c r="L55" s="44">
        <v>8.6000000000000076E-2</v>
      </c>
      <c r="M55" s="45">
        <v>0.15333200000000002</v>
      </c>
      <c r="N55" s="45">
        <v>0.21445859600000028</v>
      </c>
      <c r="O55" s="45">
        <v>0.27761044299200011</v>
      </c>
      <c r="P55" s="46">
        <v>0.34149096514160004</v>
      </c>
      <c r="Q55" s="50"/>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row>
    <row r="56" spans="1:44" x14ac:dyDescent="0.25">
      <c r="A56" s="2"/>
      <c r="B56" s="37"/>
      <c r="C56" s="49" t="s">
        <v>137</v>
      </c>
      <c r="D56" s="39" t="s">
        <v>138</v>
      </c>
      <c r="E56" s="39" t="s">
        <v>139</v>
      </c>
      <c r="F56" s="40">
        <v>41487.829375000001</v>
      </c>
      <c r="G56" s="41">
        <v>5.5E-2</v>
      </c>
      <c r="H56" s="42">
        <v>0.03</v>
      </c>
      <c r="I56" s="42">
        <v>0.02</v>
      </c>
      <c r="J56" s="42">
        <v>0.02</v>
      </c>
      <c r="K56" s="43">
        <v>0.02</v>
      </c>
      <c r="L56" s="44">
        <v>5.4999999999999938E-2</v>
      </c>
      <c r="M56" s="45">
        <v>8.6649999999999894E-2</v>
      </c>
      <c r="N56" s="45">
        <v>0.1083829999999999</v>
      </c>
      <c r="O56" s="45">
        <v>0.13055065999999993</v>
      </c>
      <c r="P56" s="46">
        <v>0.15316167319999985</v>
      </c>
      <c r="Q56" s="50"/>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x14ac:dyDescent="0.25">
      <c r="A57" s="2"/>
      <c r="B57" s="37"/>
      <c r="C57" s="49" t="s">
        <v>140</v>
      </c>
      <c r="D57" s="39" t="s">
        <v>141</v>
      </c>
      <c r="E57" s="39" t="s">
        <v>142</v>
      </c>
      <c r="F57" s="40">
        <v>41481.106527777774</v>
      </c>
      <c r="G57" s="41">
        <v>4.4499999999999998E-2</v>
      </c>
      <c r="H57" s="42">
        <v>3.2599999999999997E-2</v>
      </c>
      <c r="I57" s="42">
        <v>2.0799999999999999E-2</v>
      </c>
      <c r="J57" s="42">
        <v>1.9199999999999998E-2</v>
      </c>
      <c r="K57" s="43">
        <v>7.7000000000000002E-3</v>
      </c>
      <c r="L57" s="44">
        <v>4.4499999999999984E-2</v>
      </c>
      <c r="M57" s="45">
        <v>7.8550700000000084E-2</v>
      </c>
      <c r="N57" s="45">
        <v>0.10098455455999988</v>
      </c>
      <c r="O57" s="45">
        <v>0.12212345800755209</v>
      </c>
      <c r="P57" s="46">
        <v>0.13076380863421022</v>
      </c>
      <c r="Q57" s="50"/>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44" x14ac:dyDescent="0.25">
      <c r="A58" s="2"/>
      <c r="B58" s="37"/>
      <c r="C58" s="49" t="s">
        <v>143</v>
      </c>
      <c r="D58" s="39" t="s">
        <v>144</v>
      </c>
      <c r="E58" s="39" t="s">
        <v>145</v>
      </c>
      <c r="F58" s="40">
        <v>41478.405624999999</v>
      </c>
      <c r="G58" s="41">
        <v>6.1800000000000001E-2</v>
      </c>
      <c r="H58" s="42">
        <v>6.1800000000000001E-2</v>
      </c>
      <c r="I58" s="42">
        <v>5.6599999999999998E-2</v>
      </c>
      <c r="J58" s="42">
        <v>5.6599999999999998E-2</v>
      </c>
      <c r="K58" s="43">
        <v>5.6599999999999998E-2</v>
      </c>
      <c r="L58" s="44">
        <v>6.1799999999999855E-2</v>
      </c>
      <c r="M58" s="45">
        <v>0.12741923999999982</v>
      </c>
      <c r="N58" s="45">
        <v>0.19123116898399983</v>
      </c>
      <c r="O58" s="45">
        <v>0.25865485314849423</v>
      </c>
      <c r="P58" s="46">
        <v>0.32989471783669888</v>
      </c>
      <c r="Q58" s="50"/>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row>
    <row r="59" spans="1:44" x14ac:dyDescent="0.25">
      <c r="A59" s="2"/>
      <c r="B59" s="37"/>
      <c r="C59" s="49" t="s">
        <v>146</v>
      </c>
      <c r="D59" s="39" t="s">
        <v>11</v>
      </c>
      <c r="E59" s="39" t="s">
        <v>147</v>
      </c>
      <c r="F59" s="40">
        <v>41487.494768518518</v>
      </c>
      <c r="G59" s="41">
        <v>5.7500000000000002E-2</v>
      </c>
      <c r="H59" s="42">
        <v>5.7500000000000002E-2</v>
      </c>
      <c r="I59" s="42">
        <v>5.8500000000000003E-2</v>
      </c>
      <c r="J59" s="42">
        <v>5.9499999999999997E-2</v>
      </c>
      <c r="K59" s="43">
        <v>0.06</v>
      </c>
      <c r="L59" s="44">
        <v>5.7499999999999885E-2</v>
      </c>
      <c r="M59" s="45">
        <v>0.11830624999999984</v>
      </c>
      <c r="N59" s="45">
        <v>0.18372716562499991</v>
      </c>
      <c r="O59" s="45">
        <v>0.25415893197968753</v>
      </c>
      <c r="P59" s="46">
        <v>0.32940846789846878</v>
      </c>
      <c r="Q59" s="50"/>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44" x14ac:dyDescent="0.25">
      <c r="A60" s="2"/>
      <c r="B60" s="37"/>
      <c r="C60" s="49" t="s">
        <v>148</v>
      </c>
      <c r="D60" s="39" t="s">
        <v>108</v>
      </c>
      <c r="E60" s="39" t="s">
        <v>149</v>
      </c>
      <c r="F60" s="40">
        <v>41486.445567129631</v>
      </c>
      <c r="G60" s="41">
        <v>6.6000000000000003E-2</v>
      </c>
      <c r="H60" s="42">
        <v>3.1E-2</v>
      </c>
      <c r="I60" s="42">
        <v>3.5000000000000003E-2</v>
      </c>
      <c r="J60" s="42">
        <v>3.5000000000000003E-2</v>
      </c>
      <c r="K60" s="43">
        <v>3.5000000000000003E-2</v>
      </c>
      <c r="L60" s="44">
        <v>6.6000000000000059E-2</v>
      </c>
      <c r="M60" s="45">
        <v>9.9045999999999967E-2</v>
      </c>
      <c r="N60" s="45">
        <v>0.13751260999999992</v>
      </c>
      <c r="O60" s="45">
        <v>0.17732555135000005</v>
      </c>
      <c r="P60" s="46">
        <v>0.21853194564725009</v>
      </c>
      <c r="Q60" s="50"/>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row>
    <row r="61" spans="1:44" x14ac:dyDescent="0.25">
      <c r="A61" s="2"/>
      <c r="B61" s="37"/>
      <c r="C61" s="49" t="s">
        <v>150</v>
      </c>
      <c r="D61" s="39" t="s">
        <v>151</v>
      </c>
      <c r="E61" s="39" t="s">
        <v>152</v>
      </c>
      <c r="F61" s="40">
        <v>41487.607048611113</v>
      </c>
      <c r="G61" s="41">
        <v>0.06</v>
      </c>
      <c r="H61" s="42">
        <v>0.04</v>
      </c>
      <c r="I61" s="42">
        <v>0.03</v>
      </c>
      <c r="J61" s="42">
        <v>0.03</v>
      </c>
      <c r="K61" s="43">
        <v>0.03</v>
      </c>
      <c r="L61" s="44">
        <v>5.9999999999999831E-2</v>
      </c>
      <c r="M61" s="45">
        <v>0.10239999999999982</v>
      </c>
      <c r="N61" s="45">
        <v>0.13547200000000004</v>
      </c>
      <c r="O61" s="45">
        <v>0.16953615999999982</v>
      </c>
      <c r="P61" s="46">
        <v>0.20462224479999991</v>
      </c>
      <c r="Q61" s="50"/>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44" x14ac:dyDescent="0.25">
      <c r="A62" s="2"/>
      <c r="B62" s="37"/>
      <c r="C62" s="49" t="s">
        <v>153</v>
      </c>
      <c r="D62" s="39" t="s">
        <v>154</v>
      </c>
      <c r="E62" s="39" t="s">
        <v>155</v>
      </c>
      <c r="F62" s="40">
        <v>41486.656041666669</v>
      </c>
      <c r="G62" s="41">
        <v>0.05</v>
      </c>
      <c r="H62" s="42">
        <v>4.4999999999999998E-2</v>
      </c>
      <c r="I62" s="42">
        <v>0.04</v>
      </c>
      <c r="J62" s="42">
        <v>0.03</v>
      </c>
      <c r="K62" s="43">
        <v>0.03</v>
      </c>
      <c r="L62" s="44">
        <v>5.0000000000000044E-2</v>
      </c>
      <c r="M62" s="45">
        <v>9.7249999999999837E-2</v>
      </c>
      <c r="N62" s="45"/>
      <c r="O62" s="45">
        <v>0.17537419999999981</v>
      </c>
      <c r="P62" s="46">
        <v>0.21063542599999985</v>
      </c>
      <c r="Q62" s="50"/>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row>
    <row r="63" spans="1:44" x14ac:dyDescent="0.25">
      <c r="A63" s="2"/>
      <c r="B63" s="37"/>
      <c r="C63" s="49" t="s">
        <v>156</v>
      </c>
      <c r="D63" s="39" t="s">
        <v>157</v>
      </c>
      <c r="E63" s="39" t="s">
        <v>158</v>
      </c>
      <c r="F63" s="40">
        <v>41477.803831018522</v>
      </c>
      <c r="G63" s="41"/>
      <c r="H63" s="42"/>
      <c r="I63" s="42"/>
      <c r="J63" s="42"/>
      <c r="K63" s="43"/>
      <c r="L63" s="44"/>
      <c r="M63" s="45"/>
      <c r="N63" s="45"/>
      <c r="O63" s="45"/>
      <c r="P63" s="46"/>
      <c r="Q63" s="50"/>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row>
    <row r="64" spans="1:44" x14ac:dyDescent="0.25">
      <c r="A64" s="2"/>
      <c r="B64" s="37"/>
      <c r="C64" s="49" t="s">
        <v>159</v>
      </c>
      <c r="D64" s="39" t="s">
        <v>116</v>
      </c>
      <c r="E64" s="39" t="s">
        <v>160</v>
      </c>
      <c r="F64" s="40">
        <v>41484.680196759262</v>
      </c>
      <c r="G64" s="41">
        <v>7.3999999999999996E-2</v>
      </c>
      <c r="H64" s="42">
        <v>4.2999999999999997E-2</v>
      </c>
      <c r="I64" s="42">
        <v>3.5000000000000003E-2</v>
      </c>
      <c r="J64" s="42">
        <v>3.5000000000000003E-2</v>
      </c>
      <c r="K64" s="43">
        <v>3.5000000000000003E-2</v>
      </c>
      <c r="L64" s="44">
        <v>7.4000000000000066E-2</v>
      </c>
      <c r="M64" s="45">
        <v>0.12018200000000001</v>
      </c>
      <c r="N64" s="45">
        <v>0.15938837000000006</v>
      </c>
      <c r="O64" s="45">
        <v>0.19996696295000005</v>
      </c>
      <c r="P64" s="46">
        <v>0.24196580665324996</v>
      </c>
      <c r="Q64" s="50"/>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row>
    <row r="65" spans="1:44" x14ac:dyDescent="0.25">
      <c r="A65" s="2"/>
      <c r="B65" s="37"/>
      <c r="C65" s="49" t="s">
        <v>161</v>
      </c>
      <c r="D65" s="39" t="s">
        <v>116</v>
      </c>
      <c r="E65" s="39" t="s">
        <v>162</v>
      </c>
      <c r="F65" s="40">
        <v>41484.531342592592</v>
      </c>
      <c r="G65" s="41">
        <v>9.5000000000000001E-2</v>
      </c>
      <c r="H65" s="42">
        <v>7.4999999999999997E-2</v>
      </c>
      <c r="I65" s="42">
        <v>0.06</v>
      </c>
      <c r="J65" s="42">
        <v>0.05</v>
      </c>
      <c r="K65" s="43">
        <v>0.04</v>
      </c>
      <c r="L65" s="44">
        <v>9.4999999999999973E-2</v>
      </c>
      <c r="M65" s="45">
        <v>0.17712499999999998</v>
      </c>
      <c r="N65" s="45">
        <v>0.24775250000000004</v>
      </c>
      <c r="O65" s="45">
        <v>0.31014012499999999</v>
      </c>
      <c r="P65" s="46">
        <v>0.3625457299999999</v>
      </c>
      <c r="Q65" s="50"/>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row>
    <row r="66" spans="1:44" x14ac:dyDescent="0.25">
      <c r="A66" s="2"/>
      <c r="B66" s="37"/>
      <c r="C66" s="49" t="s">
        <v>163</v>
      </c>
      <c r="D66" s="52" t="s">
        <v>164</v>
      </c>
      <c r="E66" s="52" t="s">
        <v>165</v>
      </c>
      <c r="F66" s="40">
        <v>41479.327916666669</v>
      </c>
      <c r="G66" s="41">
        <v>0.104</v>
      </c>
      <c r="H66" s="42">
        <v>7.5999999999999998E-2</v>
      </c>
      <c r="I66" s="42">
        <v>5.8000000000000003E-2</v>
      </c>
      <c r="J66" s="42">
        <v>2.3E-2</v>
      </c>
      <c r="K66" s="43">
        <v>-2E-3</v>
      </c>
      <c r="L66" s="44">
        <v>0.10400000000000009</v>
      </c>
      <c r="M66" s="45">
        <v>0.18790399999999985</v>
      </c>
      <c r="N66" s="45">
        <v>0.25680243199999997</v>
      </c>
      <c r="O66" s="45">
        <v>0.28570888793599991</v>
      </c>
      <c r="P66" s="46">
        <v>0.28313747016012814</v>
      </c>
      <c r="Q66" s="50"/>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row>
    <row r="67" spans="1:44" x14ac:dyDescent="0.25">
      <c r="A67" s="2"/>
      <c r="B67" s="37"/>
      <c r="C67" s="53" t="s">
        <v>166</v>
      </c>
      <c r="D67" s="54" t="s">
        <v>167</v>
      </c>
      <c r="E67" s="54" t="s">
        <v>168</v>
      </c>
      <c r="F67" s="40">
        <v>41484.577141203707</v>
      </c>
      <c r="G67" s="41"/>
      <c r="H67" s="42"/>
      <c r="I67" s="42"/>
      <c r="J67" s="42"/>
      <c r="K67" s="43"/>
      <c r="L67" s="44"/>
      <c r="M67" s="45"/>
      <c r="N67" s="45"/>
      <c r="O67" s="45"/>
      <c r="P67" s="46"/>
      <c r="Q67" s="50"/>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row>
    <row r="68" spans="1:44" x14ac:dyDescent="0.25">
      <c r="A68" s="2"/>
      <c r="B68" s="37"/>
      <c r="C68" s="49" t="s">
        <v>169</v>
      </c>
      <c r="D68" s="39" t="s">
        <v>138</v>
      </c>
      <c r="E68" s="39" t="s">
        <v>170</v>
      </c>
      <c r="F68" s="40">
        <v>41487.714097222219</v>
      </c>
      <c r="G68" s="41">
        <v>6.5000000000000002E-2</v>
      </c>
      <c r="H68" s="42">
        <v>0.04</v>
      </c>
      <c r="I68" s="42">
        <v>3.7499999999999999E-2</v>
      </c>
      <c r="J68" s="42">
        <v>3.5000000000000003E-2</v>
      </c>
      <c r="K68" s="43">
        <v>3.5000000000000003E-2</v>
      </c>
      <c r="L68" s="44">
        <v>6.4999999999999947E-2</v>
      </c>
      <c r="M68" s="45">
        <v>0.10759999999999992</v>
      </c>
      <c r="N68" s="45">
        <v>0.14913500000000002</v>
      </c>
      <c r="O68" s="45">
        <v>0.18935472500000006</v>
      </c>
      <c r="P68" s="46">
        <v>0.23098214037499987</v>
      </c>
      <c r="Q68" s="50"/>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row>
    <row r="69" spans="1:44" x14ac:dyDescent="0.25">
      <c r="A69" s="2"/>
      <c r="B69" s="37"/>
      <c r="C69" s="49" t="s">
        <v>171</v>
      </c>
      <c r="D69" s="39" t="s">
        <v>172</v>
      </c>
      <c r="E69" s="39" t="s">
        <v>173</v>
      </c>
      <c r="F69" s="40">
        <v>41481.649745370371</v>
      </c>
      <c r="G69" s="41">
        <v>3.5000000000000003E-2</v>
      </c>
      <c r="H69" s="42">
        <v>3.5000000000000003E-2</v>
      </c>
      <c r="I69" s="42">
        <v>0.04</v>
      </c>
      <c r="J69" s="42">
        <v>3.5000000000000003E-2</v>
      </c>
      <c r="K69" s="43">
        <v>3.5000000000000003E-2</v>
      </c>
      <c r="L69" s="44">
        <v>3.499999999999992E-2</v>
      </c>
      <c r="M69" s="45">
        <v>7.1225000000000094E-2</v>
      </c>
      <c r="N69" s="45">
        <v>0.11407400000000001</v>
      </c>
      <c r="O69" s="45">
        <v>0.15306659000000011</v>
      </c>
      <c r="P69" s="46">
        <v>0.19342392065000014</v>
      </c>
      <c r="Q69" s="50"/>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row>
    <row r="70" spans="1:44" x14ac:dyDescent="0.25">
      <c r="A70" s="2"/>
      <c r="B70" s="37"/>
      <c r="C70" s="49" t="s">
        <v>174</v>
      </c>
      <c r="D70" s="39" t="s">
        <v>11</v>
      </c>
      <c r="E70" s="39" t="s">
        <v>175</v>
      </c>
      <c r="F70" s="40">
        <v>41484.615289351852</v>
      </c>
      <c r="G70" s="41">
        <v>4.8000000000000001E-2</v>
      </c>
      <c r="H70" s="42">
        <v>6.3E-2</v>
      </c>
      <c r="I70" s="42">
        <v>3.1E-2</v>
      </c>
      <c r="J70" s="42">
        <v>2.7E-2</v>
      </c>
      <c r="K70" s="43">
        <v>2.4E-2</v>
      </c>
      <c r="L70" s="44">
        <v>4.8000000000000043E-2</v>
      </c>
      <c r="M70" s="45">
        <v>0.11402400000000013</v>
      </c>
      <c r="N70" s="45">
        <v>0.14855874400000024</v>
      </c>
      <c r="O70" s="45">
        <v>0.1795698300880002</v>
      </c>
      <c r="P70" s="46">
        <v>0.20787950601011218</v>
      </c>
      <c r="Q70" s="50"/>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4" x14ac:dyDescent="0.25">
      <c r="A71" s="2"/>
      <c r="B71" s="37"/>
      <c r="C71" s="49" t="s">
        <v>176</v>
      </c>
      <c r="D71" s="39" t="s">
        <v>177</v>
      </c>
      <c r="E71" s="39" t="s">
        <v>178</v>
      </c>
      <c r="F71" s="40">
        <v>41478.441574074073</v>
      </c>
      <c r="G71" s="41">
        <v>5.5E-2</v>
      </c>
      <c r="H71" s="42">
        <v>3.5000000000000003E-2</v>
      </c>
      <c r="I71" s="42">
        <v>2.5000000000000001E-2</v>
      </c>
      <c r="J71" s="42">
        <v>2.5000000000000001E-2</v>
      </c>
      <c r="K71" s="43">
        <v>0.02</v>
      </c>
      <c r="L71" s="44">
        <v>5.4999999999999938E-2</v>
      </c>
      <c r="M71" s="45">
        <v>9.1925000000000034E-2</v>
      </c>
      <c r="N71" s="45">
        <v>0.11922312499999999</v>
      </c>
      <c r="O71" s="45">
        <v>0.14720370312499997</v>
      </c>
      <c r="P71" s="46">
        <v>0.17014777718749996</v>
      </c>
      <c r="Q71" s="50"/>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4" x14ac:dyDescent="0.25">
      <c r="A72" s="2"/>
      <c r="B72" s="37"/>
      <c r="C72" s="49" t="s">
        <v>179</v>
      </c>
      <c r="D72" s="39" t="s">
        <v>180</v>
      </c>
      <c r="E72" s="39" t="s">
        <v>181</v>
      </c>
      <c r="F72" s="40">
        <v>41478.431423611109</v>
      </c>
      <c r="G72" s="41">
        <v>0.11799999999999999</v>
      </c>
      <c r="H72" s="42">
        <v>6.5000000000000002E-2</v>
      </c>
      <c r="I72" s="42">
        <v>2.1999999999999999E-2</v>
      </c>
      <c r="J72" s="42">
        <v>-7.0000000000000001E-3</v>
      </c>
      <c r="K72" s="43">
        <v>-2.7E-2</v>
      </c>
      <c r="L72" s="44">
        <v>0.11799999999999988</v>
      </c>
      <c r="M72" s="45">
        <v>0.1906699999999999</v>
      </c>
      <c r="N72" s="45">
        <v>0.21686473999999989</v>
      </c>
      <c r="O72" s="45">
        <v>0.2083466868199999</v>
      </c>
      <c r="P72" s="46">
        <v>0.1757213262758599</v>
      </c>
      <c r="Q72" s="50"/>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4" x14ac:dyDescent="0.25">
      <c r="A73" s="2"/>
      <c r="B73" s="37"/>
      <c r="C73" s="38" t="s">
        <v>182</v>
      </c>
      <c r="D73" s="39" t="s">
        <v>11</v>
      </c>
      <c r="E73" s="39" t="s">
        <v>183</v>
      </c>
      <c r="F73" s="40">
        <v>41487.595682870371</v>
      </c>
      <c r="G73" s="41">
        <v>0.12</v>
      </c>
      <c r="H73" s="42">
        <v>3.5000000000000003E-2</v>
      </c>
      <c r="I73" s="42">
        <v>0.02</v>
      </c>
      <c r="J73" s="42">
        <v>0.02</v>
      </c>
      <c r="K73" s="43">
        <v>0.02</v>
      </c>
      <c r="L73" s="44">
        <v>0.12000000000000011</v>
      </c>
      <c r="M73" s="45">
        <v>0.15920000000000001</v>
      </c>
      <c r="N73" s="45">
        <v>0.18238399999999988</v>
      </c>
      <c r="O73" s="45">
        <v>0.20603167999999994</v>
      </c>
      <c r="P73" s="46">
        <v>0.23015231359999988</v>
      </c>
      <c r="Q73" s="50"/>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x14ac:dyDescent="0.25">
      <c r="A74" s="2"/>
      <c r="B74" s="37"/>
      <c r="C74" s="49" t="s">
        <v>184</v>
      </c>
      <c r="D74" s="39" t="s">
        <v>185</v>
      </c>
      <c r="E74" s="39" t="s">
        <v>186</v>
      </c>
      <c r="F74" s="40">
        <v>41485.706469907411</v>
      </c>
      <c r="G74" s="41">
        <v>0.127</v>
      </c>
      <c r="H74" s="42">
        <v>0.06</v>
      </c>
      <c r="I74" s="42">
        <v>0.05</v>
      </c>
      <c r="J74" s="42">
        <v>0.05</v>
      </c>
      <c r="K74" s="43">
        <v>0.05</v>
      </c>
      <c r="L74" s="44">
        <v>0.127</v>
      </c>
      <c r="M74" s="45">
        <v>0.19462000000000002</v>
      </c>
      <c r="N74" s="45">
        <v>0.25435099999999999</v>
      </c>
      <c r="O74" s="45">
        <v>0.31706854999999989</v>
      </c>
      <c r="P74" s="46">
        <v>0.3829219774999999</v>
      </c>
      <c r="Q74" s="50"/>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4" x14ac:dyDescent="0.25">
      <c r="A75" s="2"/>
      <c r="B75" s="37"/>
      <c r="C75" s="49" t="s">
        <v>187</v>
      </c>
      <c r="D75" s="39" t="s">
        <v>34</v>
      </c>
      <c r="E75" s="39" t="s">
        <v>188</v>
      </c>
      <c r="F75" s="40">
        <v>41487.303668981483</v>
      </c>
      <c r="G75" s="41">
        <v>8.2000000000000003E-2</v>
      </c>
      <c r="H75" s="42">
        <v>4.3999999999999997E-2</v>
      </c>
      <c r="I75" s="42">
        <v>0.04</v>
      </c>
      <c r="J75" s="42">
        <v>3.9E-2</v>
      </c>
      <c r="K75" s="43">
        <v>0.04</v>
      </c>
      <c r="L75" s="44">
        <v>8.2000000000000073E-2</v>
      </c>
      <c r="M75" s="45">
        <v>0.12960799999999995</v>
      </c>
      <c r="N75" s="45">
        <v>0.17479231999999989</v>
      </c>
      <c r="O75" s="45">
        <v>0.22060922047999987</v>
      </c>
      <c r="P75" s="46">
        <v>0.26943358929919992</v>
      </c>
      <c r="Q75" s="50"/>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4" x14ac:dyDescent="0.25">
      <c r="A76" s="2"/>
      <c r="B76" s="37"/>
      <c r="C76" s="52" t="s">
        <v>189</v>
      </c>
      <c r="D76" s="39" t="s">
        <v>11</v>
      </c>
      <c r="E76" s="39" t="s">
        <v>190</v>
      </c>
      <c r="F76" s="40">
        <v>41487.621516203704</v>
      </c>
      <c r="G76" s="41">
        <v>7.0000000000000007E-2</v>
      </c>
      <c r="H76" s="42">
        <v>0.05</v>
      </c>
      <c r="I76" s="42">
        <v>0.03</v>
      </c>
      <c r="J76" s="42">
        <v>0.03</v>
      </c>
      <c r="K76" s="43">
        <v>0.03</v>
      </c>
      <c r="L76" s="44">
        <v>7.0000000000000062E-2</v>
      </c>
      <c r="M76" s="45">
        <v>0.12349999999999994</v>
      </c>
      <c r="N76" s="45">
        <v>0.15720500000000004</v>
      </c>
      <c r="O76" s="45">
        <v>0.19192115000000021</v>
      </c>
      <c r="P76" s="46">
        <v>0.22767878450000012</v>
      </c>
      <c r="Q76" s="50"/>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x14ac:dyDescent="0.25">
      <c r="A77" s="2"/>
      <c r="B77" s="37"/>
      <c r="C77" s="38" t="s">
        <v>191</v>
      </c>
      <c r="D77" s="39" t="s">
        <v>141</v>
      </c>
      <c r="E77" s="39" t="s">
        <v>192</v>
      </c>
      <c r="F77" s="40">
        <v>41487.829143518517</v>
      </c>
      <c r="G77" s="41">
        <v>0.1</v>
      </c>
      <c r="H77" s="42">
        <v>0.05</v>
      </c>
      <c r="I77" s="42">
        <v>0.05</v>
      </c>
      <c r="J77" s="42">
        <v>0.03</v>
      </c>
      <c r="K77" s="43">
        <v>0.03</v>
      </c>
      <c r="L77" s="44">
        <v>0.10000000000000009</v>
      </c>
      <c r="M77" s="45">
        <v>0.15500000000000003</v>
      </c>
      <c r="N77" s="45">
        <v>0.21275000000000022</v>
      </c>
      <c r="O77" s="45">
        <v>0.2491325000000002</v>
      </c>
      <c r="P77" s="46">
        <v>0.28660647500000014</v>
      </c>
      <c r="Q77" s="50"/>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4" x14ac:dyDescent="0.25">
      <c r="A78" s="2"/>
      <c r="B78" s="37"/>
      <c r="C78" s="38" t="s">
        <v>193</v>
      </c>
      <c r="D78" s="39" t="s">
        <v>194</v>
      </c>
      <c r="E78" s="39" t="s">
        <v>195</v>
      </c>
      <c r="F78" s="40">
        <v>41484.479247685187</v>
      </c>
      <c r="G78" s="41">
        <v>0.03</v>
      </c>
      <c r="H78" s="42">
        <v>0.03</v>
      </c>
      <c r="I78" s="42">
        <v>0.05</v>
      </c>
      <c r="J78" s="42">
        <v>0.03</v>
      </c>
      <c r="K78" s="43">
        <v>0.03</v>
      </c>
      <c r="L78" s="44">
        <v>3.0000000000000027E-2</v>
      </c>
      <c r="M78" s="45">
        <v>6.0899999999999954E-2</v>
      </c>
      <c r="N78" s="45">
        <v>0.11394499999999974</v>
      </c>
      <c r="O78" s="45">
        <v>0.14736334999999978</v>
      </c>
      <c r="P78" s="46">
        <v>0.1817842504999998</v>
      </c>
      <c r="Q78" s="50"/>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4" x14ac:dyDescent="0.25">
      <c r="A79" s="2"/>
      <c r="B79" s="37"/>
      <c r="C79" s="38" t="s">
        <v>196</v>
      </c>
      <c r="D79" s="39" t="s">
        <v>197</v>
      </c>
      <c r="E79" s="39" t="s">
        <v>198</v>
      </c>
      <c r="F79" s="40">
        <v>41487.59542824074</v>
      </c>
      <c r="G79" s="41">
        <v>0.04</v>
      </c>
      <c r="H79" s="42">
        <v>0.02</v>
      </c>
      <c r="I79" s="42">
        <v>0.01</v>
      </c>
      <c r="J79" s="42">
        <v>7.0000000000000007E-2</v>
      </c>
      <c r="K79" s="43">
        <v>0.1</v>
      </c>
      <c r="L79" s="44">
        <v>4.0000000000000036E-2</v>
      </c>
      <c r="M79" s="45">
        <v>6.0799999999999965E-2</v>
      </c>
      <c r="N79" s="45">
        <v>7.1408000000000138E-2</v>
      </c>
      <c r="O79" s="45">
        <v>0.14640655999999996</v>
      </c>
      <c r="P79" s="46">
        <v>0.26104721599999992</v>
      </c>
      <c r="Q79" s="50"/>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4" x14ac:dyDescent="0.25">
      <c r="A80" s="2"/>
      <c r="B80" s="37"/>
      <c r="C80" s="38" t="s">
        <v>199</v>
      </c>
      <c r="D80" s="39" t="s">
        <v>67</v>
      </c>
      <c r="E80" s="39" t="s">
        <v>200</v>
      </c>
      <c r="F80" s="40">
        <v>41484.619641203702</v>
      </c>
      <c r="G80" s="41">
        <v>4.2000000000000003E-2</v>
      </c>
      <c r="H80" s="42">
        <v>-2.7E-2</v>
      </c>
      <c r="I80" s="42">
        <v>2.3E-2</v>
      </c>
      <c r="J80" s="42">
        <v>4.4999999999999998E-2</v>
      </c>
      <c r="K80" s="43">
        <v>-8.2000000000000003E-2</v>
      </c>
      <c r="L80" s="44">
        <v>4.2000000000000037E-2</v>
      </c>
      <c r="M80" s="45">
        <v>1.3865999999999934E-2</v>
      </c>
      <c r="N80" s="45">
        <v>3.71849179999999E-2</v>
      </c>
      <c r="O80" s="45">
        <v>8.3858239309999805E-2</v>
      </c>
      <c r="P80" s="46">
        <v>-5.018136313419963E-3</v>
      </c>
      <c r="Q80" s="50"/>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1:44" x14ac:dyDescent="0.25">
      <c r="A81" s="2"/>
      <c r="B81" s="37"/>
      <c r="C81" s="38" t="s">
        <v>201</v>
      </c>
      <c r="D81" s="39" t="s">
        <v>11</v>
      </c>
      <c r="E81" s="39" t="s">
        <v>202</v>
      </c>
      <c r="F81" s="40">
        <v>41487.584444444445</v>
      </c>
      <c r="G81" s="41">
        <v>4.4999999999999998E-2</v>
      </c>
      <c r="H81" s="42">
        <v>0.04</v>
      </c>
      <c r="I81" s="42">
        <v>3.4000000000000002E-2</v>
      </c>
      <c r="J81" s="42">
        <v>3.5000000000000003E-2</v>
      </c>
      <c r="K81" s="43">
        <v>3.3000000000000002E-2</v>
      </c>
      <c r="L81" s="44">
        <v>4.4999999999999929E-2</v>
      </c>
      <c r="M81" s="45">
        <v>8.6799999999999988E-2</v>
      </c>
      <c r="N81" s="45">
        <v>0.12375119999999984</v>
      </c>
      <c r="O81" s="45">
        <v>0.1630824919999998</v>
      </c>
      <c r="P81" s="46">
        <v>0.20146421423599969</v>
      </c>
      <c r="Q81" s="50"/>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1:44" x14ac:dyDescent="0.25">
      <c r="A82" s="2"/>
      <c r="B82" s="37"/>
      <c r="C82" s="38" t="s">
        <v>203</v>
      </c>
      <c r="D82" s="39" t="s">
        <v>204</v>
      </c>
      <c r="E82" s="39" t="s">
        <v>205</v>
      </c>
      <c r="F82" s="40">
        <v>41484.706365740742</v>
      </c>
      <c r="G82" s="41">
        <v>0.05</v>
      </c>
      <c r="H82" s="42">
        <v>0.04</v>
      </c>
      <c r="I82" s="42">
        <v>0.03</v>
      </c>
      <c r="J82" s="42">
        <v>0.03</v>
      </c>
      <c r="K82" s="43">
        <v>0.03</v>
      </c>
      <c r="L82" s="44">
        <v>5.0000000000000044E-2</v>
      </c>
      <c r="M82" s="45">
        <v>9.199999999999986E-2</v>
      </c>
      <c r="N82" s="45">
        <v>0.12475999999999998</v>
      </c>
      <c r="O82" s="45">
        <v>0.15850279999999972</v>
      </c>
      <c r="P82" s="46">
        <v>0.19325788399999988</v>
      </c>
      <c r="Q82" s="50"/>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1:44" x14ac:dyDescent="0.25">
      <c r="A83" s="2"/>
      <c r="B83" s="37"/>
      <c r="C83" s="38" t="s">
        <v>206</v>
      </c>
      <c r="D83" s="39" t="s">
        <v>207</v>
      </c>
      <c r="E83" s="39" t="s">
        <v>208</v>
      </c>
      <c r="F83" s="40">
        <v>41484.898298611108</v>
      </c>
      <c r="G83" s="41">
        <v>0.05</v>
      </c>
      <c r="H83" s="42">
        <v>3.5000000000000003E-2</v>
      </c>
      <c r="I83" s="42">
        <v>2.5000000000000001E-2</v>
      </c>
      <c r="J83" s="42">
        <v>0</v>
      </c>
      <c r="K83" s="43">
        <v>0.02</v>
      </c>
      <c r="L83" s="44">
        <v>5.0000000000000044E-2</v>
      </c>
      <c r="M83" s="45">
        <v>8.6750000000000105E-2</v>
      </c>
      <c r="N83" s="45">
        <v>0.11391874999999985</v>
      </c>
      <c r="O83" s="45">
        <v>0.11391874999999985</v>
      </c>
      <c r="P83" s="46">
        <v>0.13619712499999981</v>
      </c>
      <c r="Q83" s="50"/>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1:44" x14ac:dyDescent="0.25">
      <c r="A84" s="2"/>
      <c r="B84" s="37"/>
      <c r="C84" s="38" t="s">
        <v>209</v>
      </c>
      <c r="D84" s="39" t="s">
        <v>210</v>
      </c>
      <c r="E84" s="39" t="s">
        <v>211</v>
      </c>
      <c r="F84" s="40">
        <v>41487.708622685182</v>
      </c>
      <c r="G84" s="41">
        <v>0.05</v>
      </c>
      <c r="H84" s="42">
        <v>0.03</v>
      </c>
      <c r="I84" s="42">
        <v>3.5000000000000003E-2</v>
      </c>
      <c r="J84" s="42">
        <v>0.04</v>
      </c>
      <c r="K84" s="43">
        <v>0.03</v>
      </c>
      <c r="L84" s="44">
        <v>5.0000000000000044E-2</v>
      </c>
      <c r="M84" s="45">
        <v>8.1500000000000128E-2</v>
      </c>
      <c r="N84" s="45">
        <v>0.11935249999999997</v>
      </c>
      <c r="O84" s="45">
        <v>0.16412660000000012</v>
      </c>
      <c r="P84" s="46">
        <v>0.19905039800000002</v>
      </c>
      <c r="Q84" s="50"/>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row>
    <row r="85" spans="1:44" x14ac:dyDescent="0.25">
      <c r="A85" s="2"/>
      <c r="B85" s="37"/>
      <c r="C85" s="38" t="s">
        <v>212</v>
      </c>
      <c r="D85" s="39" t="s">
        <v>11</v>
      </c>
      <c r="E85" s="39" t="s">
        <v>213</v>
      </c>
      <c r="F85" s="40">
        <v>41478.86990740741</v>
      </c>
      <c r="G85" s="41">
        <v>0.05</v>
      </c>
      <c r="H85" s="42">
        <v>0.04</v>
      </c>
      <c r="I85" s="42">
        <v>0.03</v>
      </c>
      <c r="J85" s="42">
        <v>0.03</v>
      </c>
      <c r="K85" s="43">
        <v>0.04</v>
      </c>
      <c r="L85" s="44">
        <v>5.0000000000000044E-2</v>
      </c>
      <c r="M85" s="45">
        <v>9.199999999999986E-2</v>
      </c>
      <c r="N85" s="45">
        <v>0.12475999999999998</v>
      </c>
      <c r="O85" s="45">
        <v>0.15850279999999972</v>
      </c>
      <c r="P85" s="46">
        <v>0.20484291199999993</v>
      </c>
      <c r="Q85" s="50"/>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row>
    <row r="86" spans="1:44" x14ac:dyDescent="0.25">
      <c r="A86" s="2"/>
      <c r="B86" s="37"/>
      <c r="C86" s="38" t="s">
        <v>214</v>
      </c>
      <c r="D86" s="39" t="s">
        <v>215</v>
      </c>
      <c r="E86" s="39" t="s">
        <v>216</v>
      </c>
      <c r="F86" s="40">
        <v>41484.815740740742</v>
      </c>
      <c r="G86" s="41">
        <v>0.06</v>
      </c>
      <c r="H86" s="42">
        <v>5.5E-2</v>
      </c>
      <c r="I86" s="42">
        <v>0.04</v>
      </c>
      <c r="J86" s="42">
        <v>3.5000000000000003E-2</v>
      </c>
      <c r="K86" s="43">
        <v>3.5000000000000003E-2</v>
      </c>
      <c r="L86" s="44">
        <v>5.9999999999999831E-2</v>
      </c>
      <c r="M86" s="45">
        <v>0.11829999999999985</v>
      </c>
      <c r="N86" s="45">
        <v>0.16303199999999984</v>
      </c>
      <c r="O86" s="45">
        <v>0.20373811999999991</v>
      </c>
      <c r="P86" s="46">
        <v>0.24586895419999988</v>
      </c>
      <c r="Q86" s="50"/>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row>
    <row r="87" spans="1:44" x14ac:dyDescent="0.25">
      <c r="A87" s="2"/>
      <c r="B87" s="37"/>
      <c r="C87" s="38" t="s">
        <v>217</v>
      </c>
      <c r="D87" s="39" t="s">
        <v>11</v>
      </c>
      <c r="E87" s="39" t="s">
        <v>218</v>
      </c>
      <c r="F87" s="40">
        <v>41477.888969907406</v>
      </c>
      <c r="G87" s="41"/>
      <c r="H87" s="42"/>
      <c r="I87" s="42"/>
      <c r="J87" s="42"/>
      <c r="K87" s="43"/>
      <c r="L87" s="44"/>
      <c r="M87" s="45"/>
      <c r="N87" s="45"/>
      <c r="O87" s="45"/>
      <c r="P87" s="46"/>
      <c r="Q87" s="50"/>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1:44" x14ac:dyDescent="0.25">
      <c r="A88" s="2"/>
      <c r="B88" s="37"/>
      <c r="C88" s="38" t="s">
        <v>219</v>
      </c>
      <c r="D88" s="39" t="s">
        <v>220</v>
      </c>
      <c r="E88" s="39" t="s">
        <v>221</v>
      </c>
      <c r="F88" s="40">
        <v>41478.883680555555</v>
      </c>
      <c r="G88" s="41">
        <v>0.12</v>
      </c>
      <c r="H88" s="42">
        <v>0.04</v>
      </c>
      <c r="I88" s="42">
        <v>-0.03</v>
      </c>
      <c r="J88" s="42">
        <v>0.06</v>
      </c>
      <c r="K88" s="43">
        <v>0.08</v>
      </c>
      <c r="L88" s="44">
        <v>0.12000000000000011</v>
      </c>
      <c r="M88" s="45">
        <v>0.16480000000000006</v>
      </c>
      <c r="N88" s="45">
        <v>0.12985599999999997</v>
      </c>
      <c r="O88" s="45">
        <v>0.19764735999999994</v>
      </c>
      <c r="P88" s="46">
        <v>0.29345914880000001</v>
      </c>
      <c r="Q88" s="50"/>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1:44" x14ac:dyDescent="0.25">
      <c r="A89" s="2"/>
      <c r="B89" s="37"/>
      <c r="C89" s="38" t="s">
        <v>222</v>
      </c>
      <c r="D89" s="39" t="s">
        <v>223</v>
      </c>
      <c r="E89" s="39" t="s">
        <v>224</v>
      </c>
      <c r="F89" s="40">
        <v>41486.51152777778</v>
      </c>
      <c r="G89" s="41">
        <v>7.0000000000000007E-2</v>
      </c>
      <c r="H89" s="42">
        <v>3.5000000000000003E-2</v>
      </c>
      <c r="I89" s="42">
        <v>0.04</v>
      </c>
      <c r="J89" s="42">
        <v>4.4999999999999998E-2</v>
      </c>
      <c r="K89" s="43">
        <v>3.7999999999999999E-2</v>
      </c>
      <c r="L89" s="44">
        <v>7.0000000000000062E-2</v>
      </c>
      <c r="M89" s="45">
        <v>0.10745000000000005</v>
      </c>
      <c r="N89" s="45">
        <v>0.15174799999999977</v>
      </c>
      <c r="O89" s="45">
        <v>0.20357665999999996</v>
      </c>
      <c r="P89" s="46">
        <v>0.24931257307999988</v>
      </c>
      <c r="Q89" s="50"/>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row>
    <row r="90" spans="1:44" x14ac:dyDescent="0.25">
      <c r="A90" s="2"/>
      <c r="B90" s="37"/>
      <c r="C90" s="38" t="s">
        <v>225</v>
      </c>
      <c r="D90" s="39" t="s">
        <v>226</v>
      </c>
      <c r="E90" s="39" t="s">
        <v>227</v>
      </c>
      <c r="F90" s="40">
        <v>41484.384884259256</v>
      </c>
      <c r="G90" s="41">
        <v>0.1</v>
      </c>
      <c r="H90" s="42">
        <v>0.06</v>
      </c>
      <c r="I90" s="42">
        <v>0.05</v>
      </c>
      <c r="J90" s="42">
        <v>0.04</v>
      </c>
      <c r="K90" s="43">
        <v>0.05</v>
      </c>
      <c r="L90" s="44">
        <v>0.10000000000000009</v>
      </c>
      <c r="M90" s="45">
        <v>0.16599999999999993</v>
      </c>
      <c r="N90" s="45">
        <v>0.22429999999999994</v>
      </c>
      <c r="O90" s="45">
        <v>0.27327199999999996</v>
      </c>
      <c r="P90" s="46">
        <v>0.33693559999999989</v>
      </c>
      <c r="Q90" s="50"/>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row>
    <row r="91" spans="1:44" x14ac:dyDescent="0.25">
      <c r="A91" s="2"/>
      <c r="B91" s="37"/>
      <c r="C91" s="38" t="s">
        <v>228</v>
      </c>
      <c r="D91" s="39" t="s">
        <v>50</v>
      </c>
      <c r="E91" s="39" t="s">
        <v>229</v>
      </c>
      <c r="F91" s="40">
        <v>41487.470011574071</v>
      </c>
      <c r="G91" s="41">
        <v>0.06</v>
      </c>
      <c r="H91" s="42">
        <v>0.05</v>
      </c>
      <c r="I91" s="42">
        <v>0.04</v>
      </c>
      <c r="J91" s="42">
        <v>0.03</v>
      </c>
      <c r="K91" s="43">
        <v>0.03</v>
      </c>
      <c r="L91" s="44">
        <v>5.9999999999999831E-2</v>
      </c>
      <c r="M91" s="45">
        <v>0.11299999999999977</v>
      </c>
      <c r="N91" s="45">
        <v>0.15751999999999988</v>
      </c>
      <c r="O91" s="45">
        <v>0.19224559999999968</v>
      </c>
      <c r="P91" s="46">
        <v>0.22801296799999982</v>
      </c>
      <c r="Q91" s="50"/>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row>
    <row r="92" spans="1:44" x14ac:dyDescent="0.25">
      <c r="A92" s="2"/>
      <c r="B92" s="37"/>
      <c r="C92" s="38" t="s">
        <v>230</v>
      </c>
      <c r="D92" s="39" t="s">
        <v>231</v>
      </c>
      <c r="E92" s="39" t="s">
        <v>232</v>
      </c>
      <c r="F92" s="40">
        <v>41487.349965277775</v>
      </c>
      <c r="G92" s="41">
        <v>0.12</v>
      </c>
      <c r="H92" s="42">
        <v>0.1</v>
      </c>
      <c r="I92" s="42">
        <v>0.08</v>
      </c>
      <c r="J92" s="42">
        <v>0.06</v>
      </c>
      <c r="K92" s="43">
        <v>0.04</v>
      </c>
      <c r="L92" s="44">
        <v>0.12000000000000011</v>
      </c>
      <c r="M92" s="45">
        <v>0.23199999999999998</v>
      </c>
      <c r="N92" s="45">
        <v>0.33055999999999996</v>
      </c>
      <c r="O92" s="45">
        <v>0.41039360000000014</v>
      </c>
      <c r="P92" s="46">
        <v>0.46680934400000007</v>
      </c>
      <c r="Q92" s="50"/>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row>
    <row r="93" spans="1:44" x14ac:dyDescent="0.25">
      <c r="A93" s="2"/>
      <c r="B93" s="37"/>
      <c r="C93" s="38" t="s">
        <v>233</v>
      </c>
      <c r="D93" s="39" t="s">
        <v>234</v>
      </c>
      <c r="E93" s="39" t="s">
        <v>235</v>
      </c>
      <c r="F93" s="40">
        <v>41479.552372685182</v>
      </c>
      <c r="G93" s="41">
        <v>0.05</v>
      </c>
      <c r="H93" s="42">
        <v>0.03</v>
      </c>
      <c r="I93" s="42">
        <v>3.5000000000000003E-2</v>
      </c>
      <c r="J93" s="42">
        <v>3.5000000000000003E-2</v>
      </c>
      <c r="K93" s="43">
        <v>0.04</v>
      </c>
      <c r="L93" s="44">
        <v>5.0000000000000044E-2</v>
      </c>
      <c r="M93" s="45">
        <v>8.1500000000000128E-2</v>
      </c>
      <c r="N93" s="45">
        <v>0.11935249999999997</v>
      </c>
      <c r="O93" s="45">
        <v>0.15852983749999994</v>
      </c>
      <c r="P93" s="46">
        <v>0.20487103099999993</v>
      </c>
      <c r="Q93" s="50"/>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row>
    <row r="94" spans="1:44" x14ac:dyDescent="0.25">
      <c r="A94" s="2"/>
      <c r="B94" s="37"/>
      <c r="C94" s="38" t="s">
        <v>236</v>
      </c>
      <c r="D94" s="39" t="s">
        <v>67</v>
      </c>
      <c r="E94" s="39" t="s">
        <v>237</v>
      </c>
      <c r="F94" s="40">
        <v>41487.482835648145</v>
      </c>
      <c r="G94" s="41">
        <v>0.03</v>
      </c>
      <c r="H94" s="42">
        <v>-0.03</v>
      </c>
      <c r="I94" s="42">
        <v>-0.02</v>
      </c>
      <c r="J94" s="42">
        <v>0</v>
      </c>
      <c r="K94" s="43">
        <v>0</v>
      </c>
      <c r="L94" s="44">
        <v>3.0000000000000027E-2</v>
      </c>
      <c r="M94" s="45">
        <v>-9.000000000000119E-4</v>
      </c>
      <c r="N94" s="45">
        <v>-2.0882000000000067E-2</v>
      </c>
      <c r="O94" s="45">
        <v>-2.0882000000000067E-2</v>
      </c>
      <c r="P94" s="46">
        <v>-2.0882000000000067E-2</v>
      </c>
      <c r="Q94" s="50"/>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row>
    <row r="95" spans="1:44" x14ac:dyDescent="0.25">
      <c r="A95" s="2"/>
      <c r="B95" s="37"/>
      <c r="C95" s="38" t="s">
        <v>238</v>
      </c>
      <c r="D95" s="39" t="s">
        <v>11</v>
      </c>
      <c r="E95" s="39" t="s">
        <v>239</v>
      </c>
      <c r="F95" s="40">
        <v>41484.363634259258</v>
      </c>
      <c r="G95" s="41">
        <v>3.0499999999999999E-2</v>
      </c>
      <c r="H95" s="42">
        <v>1.95E-2</v>
      </c>
      <c r="I95" s="42">
        <v>1.8599999999999998E-2</v>
      </c>
      <c r="J95" s="42">
        <v>2.0400000000000001E-2</v>
      </c>
      <c r="K95" s="43">
        <v>1.9199999999999998E-2</v>
      </c>
      <c r="L95" s="44">
        <v>3.0499999999999972E-2</v>
      </c>
      <c r="M95" s="45">
        <v>5.0594750000000133E-2</v>
      </c>
      <c r="N95" s="45">
        <v>7.0135812349999993E-2</v>
      </c>
      <c r="O95" s="45">
        <v>9.1966582921940043E-2</v>
      </c>
      <c r="P95" s="46">
        <v>0.11293234131404151</v>
      </c>
      <c r="Q95" s="50"/>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row>
    <row r="96" spans="1:44" x14ac:dyDescent="0.25">
      <c r="A96" s="2"/>
      <c r="B96" s="37"/>
      <c r="C96" s="38" t="s">
        <v>240</v>
      </c>
      <c r="D96" s="39" t="s">
        <v>241</v>
      </c>
      <c r="E96" s="39" t="s">
        <v>242</v>
      </c>
      <c r="F96" s="40">
        <v>41485.36042824074</v>
      </c>
      <c r="G96" s="41">
        <v>5.0999999999999997E-2</v>
      </c>
      <c r="H96" s="42">
        <v>5.2999999999999999E-2</v>
      </c>
      <c r="I96" s="42">
        <v>5.5E-2</v>
      </c>
      <c r="J96" s="42">
        <v>5.7000000000000002E-2</v>
      </c>
      <c r="K96" s="43">
        <v>5.8000000000000003E-2</v>
      </c>
      <c r="L96" s="44">
        <v>5.0999999999999934E-2</v>
      </c>
      <c r="M96" s="45">
        <v>0.10670299999999999</v>
      </c>
      <c r="N96" s="45">
        <v>0.16757166499999987</v>
      </c>
      <c r="O96" s="45">
        <v>0.23412324990500011</v>
      </c>
      <c r="P96" s="46">
        <v>0.30570239839948998</v>
      </c>
      <c r="Q96" s="50"/>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row>
    <row r="97" spans="1:44" x14ac:dyDescent="0.25">
      <c r="A97" s="2"/>
      <c r="B97" s="37"/>
      <c r="C97" s="38" t="s">
        <v>243</v>
      </c>
      <c r="D97" s="39" t="s">
        <v>11</v>
      </c>
      <c r="E97" s="39" t="s">
        <v>244</v>
      </c>
      <c r="F97" s="40">
        <v>41477.815439814818</v>
      </c>
      <c r="G97" s="41">
        <v>7.8E-2</v>
      </c>
      <c r="H97" s="42">
        <v>6.4000000000000001E-2</v>
      </c>
      <c r="I97" s="42">
        <v>5.7000000000000002E-2</v>
      </c>
      <c r="J97" s="42">
        <v>3.5999999999999997E-2</v>
      </c>
      <c r="K97" s="43">
        <v>3.7999999999999999E-2</v>
      </c>
      <c r="L97" s="44">
        <v>7.8000000000000069E-2</v>
      </c>
      <c r="M97" s="45">
        <v>0.14699200000000001</v>
      </c>
      <c r="N97" s="45">
        <v>0.21237054400000011</v>
      </c>
      <c r="O97" s="45">
        <v>0.25601588358400007</v>
      </c>
      <c r="P97" s="46">
        <v>0.3037444871601922</v>
      </c>
      <c r="Q97" s="50"/>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row>
    <row r="98" spans="1:44" x14ac:dyDescent="0.25">
      <c r="A98" s="2"/>
      <c r="B98" s="37"/>
      <c r="C98" s="39" t="s">
        <v>245</v>
      </c>
      <c r="D98" s="39" t="s">
        <v>246</v>
      </c>
      <c r="E98" s="39" t="s">
        <v>247</v>
      </c>
      <c r="F98" s="40">
        <v>41487.736203703702</v>
      </c>
      <c r="G98" s="41">
        <v>4.2999999999999997E-2</v>
      </c>
      <c r="H98" s="42">
        <v>3.5000000000000003E-2</v>
      </c>
      <c r="I98" s="42">
        <v>0.04</v>
      </c>
      <c r="J98" s="42">
        <v>0.04</v>
      </c>
      <c r="K98" s="43">
        <v>5.5E-2</v>
      </c>
      <c r="L98" s="44">
        <v>4.2999999999999927E-2</v>
      </c>
      <c r="M98" s="45">
        <v>7.9504999999999937E-2</v>
      </c>
      <c r="N98" s="45">
        <v>0.12268520000000005</v>
      </c>
      <c r="O98" s="45">
        <v>0.16759260800000009</v>
      </c>
      <c r="P98" s="46">
        <v>0.23181020143999986</v>
      </c>
      <c r="Q98" s="50"/>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4" x14ac:dyDescent="0.25">
      <c r="A99" s="2"/>
      <c r="B99" s="37"/>
      <c r="C99" s="39" t="s">
        <v>248</v>
      </c>
      <c r="D99" s="39" t="s">
        <v>67</v>
      </c>
      <c r="E99" s="55" t="s">
        <v>249</v>
      </c>
      <c r="F99" s="40">
        <v>41478.320972222224</v>
      </c>
      <c r="G99" s="41">
        <v>0.03</v>
      </c>
      <c r="H99" s="42">
        <v>0.03</v>
      </c>
      <c r="I99" s="42">
        <v>0.01</v>
      </c>
      <c r="J99" s="42">
        <v>0</v>
      </c>
      <c r="K99" s="43">
        <v>0.01</v>
      </c>
      <c r="L99" s="44">
        <v>3.0000000000000027E-2</v>
      </c>
      <c r="M99" s="45">
        <v>6.0899999999999954E-2</v>
      </c>
      <c r="N99" s="45">
        <v>7.1509000000000045E-2</v>
      </c>
      <c r="O99" s="45">
        <v>7.1509000000000045E-2</v>
      </c>
      <c r="P99" s="46">
        <v>8.2224089999999972E-2</v>
      </c>
      <c r="Q99" s="50"/>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4" x14ac:dyDescent="0.25">
      <c r="A100" s="2"/>
      <c r="B100" s="37"/>
      <c r="C100" s="38" t="s">
        <v>250</v>
      </c>
      <c r="D100" s="39" t="s">
        <v>11</v>
      </c>
      <c r="E100" s="39" t="s">
        <v>251</v>
      </c>
      <c r="F100" s="40">
        <v>41485.683518518519</v>
      </c>
      <c r="G100" s="41">
        <v>7.0000000000000007E-2</v>
      </c>
      <c r="H100" s="42">
        <v>0.05</v>
      </c>
      <c r="I100" s="42">
        <v>0.04</v>
      </c>
      <c r="J100" s="42">
        <v>0.04</v>
      </c>
      <c r="K100" s="43">
        <v>0.03</v>
      </c>
      <c r="L100" s="44">
        <v>7.0000000000000062E-2</v>
      </c>
      <c r="M100" s="45">
        <v>0.12349999999999994</v>
      </c>
      <c r="N100" s="45">
        <v>0.16843999999999992</v>
      </c>
      <c r="O100" s="45">
        <v>0.21517759999999986</v>
      </c>
      <c r="P100" s="46">
        <v>0.25163292800000003</v>
      </c>
      <c r="Q100" s="50"/>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row>
    <row r="101" spans="1:44" x14ac:dyDescent="0.25">
      <c r="A101" s="2"/>
      <c r="B101" s="37"/>
      <c r="C101" s="38" t="s">
        <v>252</v>
      </c>
      <c r="D101" s="39" t="s">
        <v>11</v>
      </c>
      <c r="E101" s="39" t="s">
        <v>253</v>
      </c>
      <c r="F101" s="40">
        <v>41479.570787037039</v>
      </c>
      <c r="G101" s="41">
        <v>5.5E-2</v>
      </c>
      <c r="H101" s="42">
        <v>3.5000000000000003E-2</v>
      </c>
      <c r="I101" s="42">
        <v>4.2000000000000003E-2</v>
      </c>
      <c r="J101" s="42">
        <v>0.02</v>
      </c>
      <c r="K101" s="43">
        <v>0.04</v>
      </c>
      <c r="L101" s="44">
        <v>5.4999999999999938E-2</v>
      </c>
      <c r="M101" s="45">
        <v>9.1925000000000034E-2</v>
      </c>
      <c r="N101" s="45">
        <v>0.13778584999999999</v>
      </c>
      <c r="O101" s="45">
        <v>0.16054156699999989</v>
      </c>
      <c r="P101" s="46">
        <v>0.20696322967999992</v>
      </c>
      <c r="Q101" s="50"/>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1:44" x14ac:dyDescent="0.25">
      <c r="A102" s="2"/>
      <c r="B102" s="37"/>
      <c r="C102" s="38" t="s">
        <v>254</v>
      </c>
      <c r="D102" s="39" t="s">
        <v>255</v>
      </c>
      <c r="E102" s="39" t="s">
        <v>256</v>
      </c>
      <c r="F102" s="40">
        <v>41487.325335648151</v>
      </c>
      <c r="G102" s="41">
        <v>5.2499999999999998E-2</v>
      </c>
      <c r="H102" s="42">
        <v>0.03</v>
      </c>
      <c r="I102" s="42">
        <v>2.5000000000000001E-2</v>
      </c>
      <c r="J102" s="42">
        <v>2.5000000000000001E-2</v>
      </c>
      <c r="K102" s="43">
        <v>2.5000000000000001E-2</v>
      </c>
      <c r="L102" s="44">
        <v>5.2499999999999991E-2</v>
      </c>
      <c r="M102" s="45">
        <v>8.40749999999999E-2</v>
      </c>
      <c r="N102" s="45">
        <v>0.11117687499999995</v>
      </c>
      <c r="O102" s="45">
        <v>0.138956296875</v>
      </c>
      <c r="P102" s="46">
        <v>0.16743020429687494</v>
      </c>
      <c r="Q102" s="50"/>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1:44" x14ac:dyDescent="0.25">
      <c r="A103" s="2"/>
      <c r="B103" s="37"/>
      <c r="C103" s="38" t="s">
        <v>257</v>
      </c>
      <c r="D103" s="39" t="s">
        <v>11</v>
      </c>
      <c r="E103" s="39" t="s">
        <v>258</v>
      </c>
      <c r="F103" s="40">
        <v>41478.313171296293</v>
      </c>
      <c r="G103" s="41"/>
      <c r="H103" s="42"/>
      <c r="I103" s="42"/>
      <c r="J103" s="42"/>
      <c r="K103" s="43"/>
      <c r="L103" s="44"/>
      <c r="M103" s="45"/>
      <c r="N103" s="45"/>
      <c r="O103" s="45"/>
      <c r="P103" s="46"/>
      <c r="Q103" s="50"/>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1:44" x14ac:dyDescent="0.25">
      <c r="A104" s="2"/>
      <c r="B104" s="37"/>
      <c r="C104" s="38" t="s">
        <v>259</v>
      </c>
      <c r="D104" s="39" t="s">
        <v>260</v>
      </c>
      <c r="E104" s="39" t="s">
        <v>261</v>
      </c>
      <c r="F104" s="40">
        <v>41487.723009259258</v>
      </c>
      <c r="G104" s="41">
        <v>0.06</v>
      </c>
      <c r="H104" s="42">
        <v>5.2499999999999998E-2</v>
      </c>
      <c r="I104" s="42">
        <v>4.4999999999999998E-2</v>
      </c>
      <c r="J104" s="42">
        <v>0.04</v>
      </c>
      <c r="K104" s="43">
        <v>3.7499999999999999E-2</v>
      </c>
      <c r="L104" s="44">
        <v>5.9999999999999831E-2</v>
      </c>
      <c r="M104" s="45">
        <v>0.11564999999999981</v>
      </c>
      <c r="N104" s="45">
        <v>0.16585424999999998</v>
      </c>
      <c r="O104" s="45">
        <v>0.2124884199999999</v>
      </c>
      <c r="P104" s="46">
        <v>0.25795673575000011</v>
      </c>
      <c r="Q104" s="50"/>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row>
    <row r="105" spans="1:44" x14ac:dyDescent="0.25">
      <c r="A105" s="2"/>
      <c r="B105" s="37"/>
      <c r="C105" s="38" t="s">
        <v>262</v>
      </c>
      <c r="D105" s="39" t="s">
        <v>67</v>
      </c>
      <c r="E105" s="39" t="s">
        <v>263</v>
      </c>
      <c r="F105" s="40">
        <v>41478.388252314813</v>
      </c>
      <c r="G105" s="41">
        <v>3.7499999999999999E-2</v>
      </c>
      <c r="H105" s="42">
        <v>4.4999999999999998E-2</v>
      </c>
      <c r="I105" s="42">
        <v>4.7500000000000001E-2</v>
      </c>
      <c r="J105" s="42">
        <v>3.7499999999999999E-2</v>
      </c>
      <c r="K105" s="43">
        <v>3.5000000000000003E-2</v>
      </c>
      <c r="L105" s="44">
        <v>3.7499999999999867E-2</v>
      </c>
      <c r="M105" s="45">
        <v>8.418749999999986E-2</v>
      </c>
      <c r="N105" s="45">
        <v>0.13568640624999984</v>
      </c>
      <c r="O105" s="45">
        <v>0.17827464648437497</v>
      </c>
      <c r="P105" s="46">
        <v>0.21951425911132816</v>
      </c>
      <c r="Q105" s="50"/>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row>
    <row r="106" spans="1:44" x14ac:dyDescent="0.25">
      <c r="A106" s="2"/>
      <c r="B106" s="37"/>
      <c r="C106" s="38" t="s">
        <v>264</v>
      </c>
      <c r="D106" s="39" t="s">
        <v>265</v>
      </c>
      <c r="E106" s="39" t="s">
        <v>266</v>
      </c>
      <c r="F106" s="40">
        <v>41478.830023148148</v>
      </c>
      <c r="G106" s="41"/>
      <c r="H106" s="42"/>
      <c r="I106" s="42"/>
      <c r="J106" s="42"/>
      <c r="K106" s="43"/>
      <c r="L106" s="44"/>
      <c r="M106" s="45"/>
      <c r="N106" s="45"/>
      <c r="O106" s="45"/>
      <c r="P106" s="46"/>
      <c r="Q106" s="50"/>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row>
    <row r="107" spans="1:44" x14ac:dyDescent="0.25">
      <c r="A107" s="2"/>
      <c r="B107" s="37"/>
      <c r="C107" s="38" t="s">
        <v>267</v>
      </c>
      <c r="D107" s="39" t="s">
        <v>268</v>
      </c>
      <c r="E107" s="39" t="s">
        <v>269</v>
      </c>
      <c r="F107" s="40">
        <v>41486.644965277781</v>
      </c>
      <c r="G107" s="41">
        <v>0.125</v>
      </c>
      <c r="H107" s="42">
        <v>6.9000000000000006E-2</v>
      </c>
      <c r="I107" s="42">
        <v>4.4999999999999998E-2</v>
      </c>
      <c r="J107" s="42">
        <v>3.5999999999999997E-2</v>
      </c>
      <c r="K107" s="43">
        <v>0.03</v>
      </c>
      <c r="L107" s="44">
        <v>0.125</v>
      </c>
      <c r="M107" s="45">
        <v>0.20262500000000006</v>
      </c>
      <c r="N107" s="45">
        <v>0.25674312500000007</v>
      </c>
      <c r="O107" s="45">
        <v>0.30198587749999994</v>
      </c>
      <c r="P107" s="46">
        <v>0.34104545382500007</v>
      </c>
      <c r="Q107" s="50"/>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row>
    <row r="108" spans="1:44" x14ac:dyDescent="0.25">
      <c r="A108" s="2"/>
      <c r="B108" s="37"/>
      <c r="C108" s="56" t="s">
        <v>270</v>
      </c>
      <c r="D108" s="39" t="s">
        <v>34</v>
      </c>
      <c r="E108" s="39" t="s">
        <v>271</v>
      </c>
      <c r="F108" s="40">
        <v>41487.449699074074</v>
      </c>
      <c r="G108" s="41">
        <v>1.6899999999999998E-2</v>
      </c>
      <c r="H108" s="42">
        <v>2.4400000000000002E-2</v>
      </c>
      <c r="I108" s="42">
        <v>2.7699999999999999E-2</v>
      </c>
      <c r="J108" s="42">
        <v>3.1099999999999999E-2</v>
      </c>
      <c r="K108" s="43">
        <v>3.1300000000000001E-2</v>
      </c>
      <c r="L108" s="44">
        <v>1.6900000000000137E-2</v>
      </c>
      <c r="M108" s="45">
        <v>4.1712360000000004E-2</v>
      </c>
      <c r="N108" s="45">
        <v>7.056779237200006E-2</v>
      </c>
      <c r="O108" s="45">
        <v>0.10386245071476918</v>
      </c>
      <c r="P108" s="46">
        <v>0.13841334542214123</v>
      </c>
      <c r="Q108" s="50"/>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row>
    <row r="109" spans="1:44" x14ac:dyDescent="0.25">
      <c r="A109" s="2"/>
      <c r="B109" s="37"/>
      <c r="C109" s="38" t="s">
        <v>272</v>
      </c>
      <c r="D109" s="39" t="s">
        <v>50</v>
      </c>
      <c r="E109" s="39" t="s">
        <v>273</v>
      </c>
      <c r="F109" s="40">
        <v>41478.387557870374</v>
      </c>
      <c r="G109" s="41">
        <v>7.8E-2</v>
      </c>
      <c r="H109" s="42">
        <v>0.04</v>
      </c>
      <c r="I109" s="42">
        <v>4.2999999999999997E-2</v>
      </c>
      <c r="J109" s="42">
        <v>4.3999999999999997E-2</v>
      </c>
      <c r="K109" s="43">
        <v>4.3999999999999997E-2</v>
      </c>
      <c r="L109" s="44">
        <v>7.8000000000000069E-2</v>
      </c>
      <c r="M109" s="45">
        <v>0.12111999999999989</v>
      </c>
      <c r="N109" s="45">
        <v>0.16932816000000006</v>
      </c>
      <c r="O109" s="45">
        <v>0.22077859903999997</v>
      </c>
      <c r="P109" s="46">
        <v>0.27449285739775986</v>
      </c>
      <c r="Q109" s="50"/>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row>
    <row r="110" spans="1:44" x14ac:dyDescent="0.25">
      <c r="A110" s="2"/>
      <c r="B110" s="37"/>
      <c r="C110" s="38" t="s">
        <v>274</v>
      </c>
      <c r="D110" s="39" t="s">
        <v>67</v>
      </c>
      <c r="E110" s="39" t="s">
        <v>275</v>
      </c>
      <c r="F110" s="40">
        <v>41480.47247685185</v>
      </c>
      <c r="G110" s="41">
        <v>2.9000000000000001E-2</v>
      </c>
      <c r="H110" s="42">
        <v>3.7999999999999999E-2</v>
      </c>
      <c r="I110" s="42">
        <v>5.5E-2</v>
      </c>
      <c r="J110" s="42">
        <v>6.9000000000000006E-2</v>
      </c>
      <c r="K110" s="43">
        <v>0.06</v>
      </c>
      <c r="L110" s="44">
        <v>2.9000000000000137E-2</v>
      </c>
      <c r="M110" s="45">
        <v>6.8102000000000107E-2</v>
      </c>
      <c r="N110" s="45">
        <v>0.12684761</v>
      </c>
      <c r="O110" s="45">
        <v>0.20460009508999999</v>
      </c>
      <c r="P110" s="46">
        <v>0.27687610079540015</v>
      </c>
      <c r="Q110" s="50"/>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row>
    <row r="111" spans="1:44" x14ac:dyDescent="0.25">
      <c r="A111" s="2"/>
      <c r="B111" s="37"/>
      <c r="C111" s="57" t="s">
        <v>276</v>
      </c>
      <c r="D111" s="58" t="s">
        <v>34</v>
      </c>
      <c r="E111" s="59" t="s">
        <v>277</v>
      </c>
      <c r="F111" s="40">
        <v>41484.898599537039</v>
      </c>
      <c r="G111" s="41">
        <v>0.08</v>
      </c>
      <c r="H111" s="42">
        <v>0.1</v>
      </c>
      <c r="I111" s="42">
        <v>0.08</v>
      </c>
      <c r="J111" s="42">
        <v>0.06</v>
      </c>
      <c r="K111" s="43">
        <v>0.06</v>
      </c>
      <c r="L111" s="44">
        <v>7.9999999999999849E-2</v>
      </c>
      <c r="M111" s="45">
        <v>0.18799999999999994</v>
      </c>
      <c r="N111" s="45">
        <v>0.28303999999999996</v>
      </c>
      <c r="O111" s="45">
        <v>0.36002239999999985</v>
      </c>
      <c r="P111" s="46">
        <v>0.44162374399999993</v>
      </c>
      <c r="Q111" s="50"/>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row>
    <row r="112" spans="1:44" x14ac:dyDescent="0.25">
      <c r="A112" s="2"/>
      <c r="B112" s="37"/>
      <c r="C112" s="38" t="s">
        <v>278</v>
      </c>
      <c r="D112" s="39" t="s">
        <v>279</v>
      </c>
      <c r="E112" s="39" t="s">
        <v>280</v>
      </c>
      <c r="F112" s="40">
        <v>41487.371921296297</v>
      </c>
      <c r="G112" s="60">
        <v>4.6199999999999998E-2</v>
      </c>
      <c r="H112" s="61">
        <v>4.6199999999999998E-2</v>
      </c>
      <c r="I112" s="61">
        <v>4.1300000000000003E-2</v>
      </c>
      <c r="J112" s="61">
        <v>3.39E-2</v>
      </c>
      <c r="K112" s="62">
        <v>3.0800000000000001E-2</v>
      </c>
      <c r="L112" s="44">
        <v>4.6200000000000019E-2</v>
      </c>
      <c r="M112" s="45">
        <v>9.4534439999999886E-2</v>
      </c>
      <c r="N112" s="45">
        <v>0.13973871237199997</v>
      </c>
      <c r="O112" s="45">
        <v>0.17837585472141093</v>
      </c>
      <c r="P112" s="46">
        <v>0.21466983104683046</v>
      </c>
      <c r="Q112" s="50"/>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row>
    <row r="113" spans="1:44" x14ac:dyDescent="0.25">
      <c r="A113" s="1"/>
      <c r="B113" s="63"/>
      <c r="C113" s="64"/>
      <c r="D113" s="64"/>
      <c r="E113" s="64"/>
      <c r="F113" s="65" t="s">
        <v>281</v>
      </c>
      <c r="G113" s="66">
        <v>6.7466037735849041E-2</v>
      </c>
      <c r="H113" s="66">
        <v>4.3625471698113226E-2</v>
      </c>
      <c r="I113" s="66">
        <v>3.5839150943396222E-2</v>
      </c>
      <c r="J113" s="66">
        <v>3.4850943396226408E-2</v>
      </c>
      <c r="K113" s="66">
        <v>3.4123584905660358E-2</v>
      </c>
      <c r="L113" s="67">
        <v>6.7466037735849027E-2</v>
      </c>
      <c r="M113" s="67">
        <v>0.11431167066037733</v>
      </c>
      <c r="N113" s="67">
        <v>0.15479592482460366</v>
      </c>
      <c r="O113" s="67">
        <v>0.19562381489938896</v>
      </c>
      <c r="P113" s="67">
        <v>0.23685519993541906</v>
      </c>
      <c r="Q113" s="50"/>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1:44" x14ac:dyDescent="0.25">
      <c r="A114" s="1"/>
      <c r="B114" s="63"/>
      <c r="C114" s="64"/>
      <c r="D114" s="68" t="s">
        <v>282</v>
      </c>
      <c r="E114" s="64"/>
      <c r="F114" s="69" t="s">
        <v>283</v>
      </c>
      <c r="G114" s="70">
        <v>0.06</v>
      </c>
      <c r="H114" s="71">
        <v>4.3499999999999997E-2</v>
      </c>
      <c r="I114" s="71">
        <v>0.04</v>
      </c>
      <c r="J114" s="71">
        <v>3.5000000000000003E-2</v>
      </c>
      <c r="K114" s="71">
        <v>3.2250000000000001E-2</v>
      </c>
      <c r="L114" s="72">
        <v>5.9999999999999831E-2</v>
      </c>
      <c r="M114" s="72">
        <v>0.11296249999999985</v>
      </c>
      <c r="N114" s="72">
        <v>0.15023449999999994</v>
      </c>
      <c r="O114" s="72">
        <v>0.19137442280000017</v>
      </c>
      <c r="P114" s="73">
        <v>0.22908264079999985</v>
      </c>
      <c r="Q114" s="50"/>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1:44" x14ac:dyDescent="0.25">
      <c r="A115" s="1"/>
      <c r="B115" s="63"/>
      <c r="C115" s="64"/>
      <c r="D115" s="74"/>
      <c r="E115" s="64"/>
      <c r="F115" s="69" t="s">
        <v>284</v>
      </c>
      <c r="G115" s="75">
        <v>0.15</v>
      </c>
      <c r="H115" s="76">
        <v>0.1</v>
      </c>
      <c r="I115" s="76">
        <v>0.08</v>
      </c>
      <c r="J115" s="76">
        <v>0.12</v>
      </c>
      <c r="K115" s="76">
        <v>0.1</v>
      </c>
      <c r="L115" s="77">
        <v>0.14999999999999991</v>
      </c>
      <c r="M115" s="77">
        <v>0.23678599999999994</v>
      </c>
      <c r="N115" s="77">
        <v>0.33055999999999996</v>
      </c>
      <c r="O115" s="77">
        <v>0.41039360000000014</v>
      </c>
      <c r="P115" s="78">
        <v>0.46680934400000007</v>
      </c>
      <c r="Q115" s="50"/>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row>
    <row r="116" spans="1:44" x14ac:dyDescent="0.25">
      <c r="A116" s="1"/>
      <c r="B116" s="63"/>
      <c r="C116" s="64"/>
      <c r="D116" s="64"/>
      <c r="E116" s="64"/>
      <c r="F116" s="69" t="s">
        <v>285</v>
      </c>
      <c r="G116" s="75">
        <v>1.6899999999999998E-2</v>
      </c>
      <c r="H116" s="76">
        <v>-0.1</v>
      </c>
      <c r="I116" s="76">
        <v>-0.06</v>
      </c>
      <c r="J116" s="76">
        <v>-0.04</v>
      </c>
      <c r="K116" s="76">
        <v>-8.2000000000000003E-2</v>
      </c>
      <c r="L116" s="77">
        <v>1.6900000000000137E-2</v>
      </c>
      <c r="M116" s="77">
        <v>-3.6999999999999922E-2</v>
      </c>
      <c r="N116" s="77">
        <v>-8.5149999999999837E-2</v>
      </c>
      <c r="O116" s="77">
        <v>-9.4298499999999841E-2</v>
      </c>
      <c r="P116" s="78">
        <v>-3.089939499999983E-2</v>
      </c>
      <c r="Q116" s="50"/>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row>
    <row r="117" spans="1:44" x14ac:dyDescent="0.25">
      <c r="A117" s="1"/>
      <c r="B117" s="63"/>
      <c r="C117" s="64"/>
      <c r="D117" s="64"/>
      <c r="E117" s="64"/>
      <c r="F117" s="69" t="s">
        <v>286</v>
      </c>
      <c r="G117" s="79">
        <v>2.8186693540079841E-2</v>
      </c>
      <c r="H117" s="80">
        <v>2.4626006622193809E-2</v>
      </c>
      <c r="I117" s="80">
        <v>2.1586349307261173E-2</v>
      </c>
      <c r="J117" s="80">
        <v>1.9134467754405561E-2</v>
      </c>
      <c r="K117" s="80">
        <v>2.0419097279084714E-2</v>
      </c>
      <c r="L117" s="81">
        <v>2.8186693540079785E-2</v>
      </c>
      <c r="M117" s="81">
        <v>4.6869479783974592E-2</v>
      </c>
      <c r="N117" s="81">
        <v>6.4361299757566173E-2</v>
      </c>
      <c r="O117" s="81">
        <v>7.9044001995466837E-2</v>
      </c>
      <c r="P117" s="82">
        <v>9.1413678425223438E-2</v>
      </c>
      <c r="Q117" s="50"/>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row>
    <row r="118" spans="1:44" x14ac:dyDescent="0.25">
      <c r="A118" s="1"/>
      <c r="B118" s="7"/>
      <c r="C118" s="11"/>
      <c r="D118" s="10"/>
      <c r="E118" s="10"/>
      <c r="F118" s="10"/>
      <c r="G118" s="11"/>
      <c r="H118" s="11"/>
      <c r="I118" s="11"/>
      <c r="J118" s="11"/>
      <c r="K118" s="11"/>
      <c r="L118" s="11"/>
      <c r="M118" s="11"/>
      <c r="N118" s="11"/>
      <c r="O118" s="11"/>
      <c r="P118" s="11"/>
      <c r="Q118" s="50"/>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row>
    <row r="119" spans="1:44" x14ac:dyDescent="0.25">
      <c r="A119" s="1"/>
      <c r="B119" s="7"/>
      <c r="C119" s="11" t="s">
        <v>287</v>
      </c>
      <c r="D119" s="10"/>
      <c r="E119" s="10"/>
      <c r="F119" s="10"/>
      <c r="G119" s="11"/>
      <c r="H119" s="11"/>
      <c r="I119" s="11"/>
      <c r="J119" s="11"/>
      <c r="K119" s="11"/>
      <c r="L119" s="11"/>
      <c r="M119" s="11"/>
      <c r="N119" s="11"/>
      <c r="O119" s="11"/>
      <c r="P119" s="83"/>
      <c r="Q119" s="50"/>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row>
    <row r="120" spans="1:44" x14ac:dyDescent="0.25">
      <c r="A120" s="1"/>
      <c r="B120" s="7"/>
      <c r="C120" s="11" t="s">
        <v>288</v>
      </c>
      <c r="D120" s="10"/>
      <c r="E120" s="10"/>
      <c r="F120" s="10"/>
      <c r="G120" s="11"/>
      <c r="H120" s="11"/>
      <c r="I120" s="11"/>
      <c r="J120" s="11"/>
      <c r="K120" s="11"/>
      <c r="L120" s="11"/>
      <c r="M120" s="11"/>
      <c r="N120" s="11"/>
      <c r="O120" s="11"/>
      <c r="P120" s="11"/>
      <c r="Q120" s="50"/>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row>
    <row r="121" spans="1:44" ht="10.5" customHeight="1" x14ac:dyDescent="0.25">
      <c r="A121" s="1"/>
      <c r="B121" s="7"/>
      <c r="C121" s="11"/>
      <c r="D121" s="10"/>
      <c r="E121" s="10"/>
      <c r="F121" s="10"/>
      <c r="G121" s="11"/>
      <c r="H121" s="11"/>
      <c r="I121" s="11"/>
      <c r="J121" s="11"/>
      <c r="K121" s="11"/>
      <c r="L121" s="11"/>
      <c r="M121" s="11"/>
      <c r="N121" s="11"/>
      <c r="O121" s="84"/>
      <c r="Q121" s="50"/>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row>
    <row r="122" spans="1:44" ht="36.75" customHeight="1" x14ac:dyDescent="0.25">
      <c r="A122" s="1"/>
      <c r="B122" s="7"/>
      <c r="C122" s="85" t="s">
        <v>289</v>
      </c>
      <c r="D122" s="86"/>
      <c r="E122" s="86"/>
      <c r="F122" s="86"/>
      <c r="G122" s="86"/>
      <c r="H122" s="86"/>
      <c r="I122" s="86"/>
      <c r="J122" s="86"/>
      <c r="K122" s="86"/>
      <c r="L122" s="86"/>
      <c r="M122" s="86"/>
      <c r="N122" s="86"/>
      <c r="O122" s="86"/>
      <c r="P122" s="86"/>
      <c r="Q122" s="87"/>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1:44" ht="15.75" customHeight="1" thickBot="1" x14ac:dyDescent="0.3">
      <c r="A123" s="1"/>
      <c r="B123" s="88"/>
      <c r="C123" s="89"/>
      <c r="D123" s="89"/>
      <c r="E123" s="89"/>
      <c r="F123" s="89"/>
      <c r="G123" s="89"/>
      <c r="H123" s="89"/>
      <c r="I123" s="89"/>
      <c r="J123" s="89"/>
      <c r="K123" s="89"/>
      <c r="L123" s="89"/>
      <c r="M123" s="89"/>
      <c r="N123" s="89"/>
      <c r="O123" s="89"/>
      <c r="P123" s="89"/>
      <c r="Q123" s="90"/>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row>
    <row r="124" spans="1:44" x14ac:dyDescent="0.25">
      <c r="A124" s="1"/>
      <c r="B124" s="2"/>
      <c r="C124" s="91"/>
      <c r="D124" s="91"/>
      <c r="E124" s="91"/>
      <c r="F124" s="91"/>
      <c r="G124" s="91"/>
      <c r="H124" s="91"/>
      <c r="I124" s="91"/>
      <c r="J124" s="91"/>
      <c r="K124" s="91"/>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1:44" x14ac:dyDescent="0.25">
      <c r="A125" s="1"/>
      <c r="B125" s="2"/>
      <c r="C125" s="91"/>
      <c r="D125" s="91"/>
      <c r="E125" s="91"/>
      <c r="F125" s="91"/>
      <c r="G125" s="91"/>
      <c r="H125" s="91"/>
      <c r="I125" s="91"/>
      <c r="J125" s="91"/>
      <c r="K125" s="91"/>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1:44" x14ac:dyDescent="0.25">
      <c r="A126" s="1"/>
      <c r="B126" s="2"/>
      <c r="C126" s="91"/>
      <c r="D126" s="91"/>
      <c r="E126" s="91"/>
      <c r="F126" s="91"/>
      <c r="G126" s="91"/>
      <c r="H126" s="91"/>
      <c r="I126" s="91"/>
      <c r="J126" s="91"/>
      <c r="K126" s="91"/>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row>
    <row r="127" spans="1:44" x14ac:dyDescent="0.25">
      <c r="A127" s="1"/>
      <c r="B127" s="2"/>
      <c r="C127" s="91"/>
      <c r="D127" s="91"/>
      <c r="E127" s="91"/>
      <c r="F127" s="91"/>
      <c r="G127" s="91"/>
      <c r="H127" s="91"/>
      <c r="I127" s="91"/>
      <c r="J127" s="91"/>
      <c r="K127" s="91"/>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row>
    <row r="128" spans="1:44" x14ac:dyDescent="0.25">
      <c r="A128" s="1"/>
      <c r="B128" s="2"/>
      <c r="C128" s="91"/>
      <c r="D128" s="91"/>
      <c r="E128" s="91"/>
      <c r="F128" s="91"/>
      <c r="G128" s="91"/>
      <c r="H128" s="91"/>
      <c r="I128" s="91"/>
      <c r="J128" s="91"/>
      <c r="K128" s="91"/>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row>
    <row r="129" spans="1:44" x14ac:dyDescent="0.25">
      <c r="A129" s="1"/>
      <c r="B129" s="2"/>
      <c r="C129" s="91"/>
      <c r="D129" s="91"/>
      <c r="E129" s="91"/>
      <c r="F129" s="91"/>
      <c r="G129" s="91"/>
      <c r="H129" s="91"/>
      <c r="I129" s="91"/>
      <c r="J129" s="91"/>
      <c r="K129" s="91"/>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row>
    <row r="130" spans="1:44" x14ac:dyDescent="0.25">
      <c r="A130" s="1"/>
      <c r="B130" s="2"/>
      <c r="C130" s="91"/>
      <c r="D130" s="91"/>
      <c r="E130" s="91"/>
      <c r="F130" s="91"/>
      <c r="G130" s="91"/>
      <c r="H130" s="91"/>
      <c r="I130" s="91"/>
      <c r="J130" s="91"/>
      <c r="K130" s="91"/>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row>
    <row r="131" spans="1:44" x14ac:dyDescent="0.25">
      <c r="A131" s="1"/>
      <c r="B131" s="2"/>
      <c r="C131" s="91"/>
      <c r="D131" s="91"/>
      <c r="E131" s="91"/>
      <c r="F131" s="91"/>
      <c r="G131" s="91"/>
      <c r="H131" s="91"/>
      <c r="I131" s="91"/>
      <c r="J131" s="91"/>
      <c r="K131" s="91"/>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row>
    <row r="132" spans="1:44" x14ac:dyDescent="0.25">
      <c r="A132" s="1"/>
      <c r="B132" s="2"/>
      <c r="C132" s="91"/>
      <c r="D132" s="91"/>
      <c r="E132" s="91"/>
      <c r="F132" s="91"/>
      <c r="G132" s="91"/>
      <c r="H132" s="91"/>
      <c r="I132" s="91"/>
      <c r="J132" s="91"/>
      <c r="K132" s="91"/>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x14ac:dyDescent="0.25">
      <c r="A133" s="1"/>
      <c r="B133" s="2"/>
      <c r="C133" s="91"/>
      <c r="D133" s="91"/>
      <c r="E133" s="91"/>
      <c r="F133" s="91"/>
      <c r="G133" s="91"/>
      <c r="H133" s="91"/>
      <c r="I133" s="91"/>
      <c r="J133" s="91"/>
      <c r="K133" s="91"/>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row>
    <row r="134" spans="1:44" x14ac:dyDescent="0.25">
      <c r="A134" s="1"/>
      <c r="B134" s="2"/>
      <c r="C134" s="91"/>
      <c r="D134" s="91"/>
      <c r="E134" s="91"/>
      <c r="F134" s="91"/>
      <c r="G134" s="91"/>
      <c r="H134" s="91"/>
      <c r="I134" s="91"/>
      <c r="J134" s="91"/>
      <c r="K134" s="91"/>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row>
    <row r="135" spans="1:44" x14ac:dyDescent="0.25">
      <c r="A135" s="1"/>
      <c r="B135" s="2"/>
      <c r="C135" s="91"/>
      <c r="D135" s="91"/>
      <c r="E135" s="91"/>
      <c r="F135" s="91"/>
      <c r="G135" s="91"/>
      <c r="H135" s="91"/>
      <c r="I135" s="91"/>
      <c r="J135" s="91"/>
      <c r="K135" s="91"/>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row>
    <row r="136" spans="1:44" x14ac:dyDescent="0.25">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row>
    <row r="137" spans="1:44" x14ac:dyDescent="0.25">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row>
    <row r="138" spans="1:44" x14ac:dyDescent="0.25">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x14ac:dyDescent="0.25">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row>
    <row r="140" spans="1:44" x14ac:dyDescent="0.25">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row>
    <row r="141" spans="1:44" x14ac:dyDescent="0.25">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row>
    <row r="142" spans="1:44" x14ac:dyDescent="0.25">
      <c r="A142" s="1"/>
    </row>
  </sheetData>
  <mergeCells count="4">
    <mergeCell ref="C3:Q3"/>
    <mergeCell ref="G5:K5"/>
    <mergeCell ref="D114:D115"/>
    <mergeCell ref="C122:P122"/>
  </mergeCells>
  <pageMargins left="0.7" right="0.7" top="0.75" bottom="0.75" header="0.3" footer="0.3"/>
  <pageSetup orientation="portrait" horizontalDpi="4294967293"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0"/>
  <sheetViews>
    <sheetView topLeftCell="F1" zoomScaleNormal="100" workbookViewId="0">
      <pane ySplit="5" topLeftCell="A190" activePane="bottomLeft" state="frozen"/>
      <selection activeCell="N62" sqref="N62"/>
      <selection pane="bottomLeft" activeCell="N62" sqref="N62"/>
    </sheetView>
  </sheetViews>
  <sheetFormatPr defaultRowHeight="15" x14ac:dyDescent="0.25"/>
  <cols>
    <col min="1" max="1" width="11.42578125" customWidth="1"/>
    <col min="2" max="2" width="19.28515625" style="398" customWidth="1"/>
    <col min="3" max="3" width="15.7109375" style="398" customWidth="1"/>
    <col min="4" max="4" width="14.5703125" style="398" customWidth="1"/>
    <col min="5" max="5" width="13.5703125" style="398" customWidth="1"/>
    <col min="6" max="7" width="13" style="398" customWidth="1"/>
    <col min="8" max="8" width="17.140625" style="398" customWidth="1"/>
    <col min="9" max="9" width="17.28515625" customWidth="1"/>
    <col min="10" max="10" width="17.85546875" customWidth="1"/>
    <col min="11" max="11" width="16.42578125" style="92" customWidth="1"/>
    <col min="12" max="12" width="18.42578125" customWidth="1"/>
    <col min="13" max="13" width="9.140625" customWidth="1"/>
    <col min="14" max="14" width="9.28515625" customWidth="1"/>
    <col min="15" max="19" width="11.140625" customWidth="1"/>
    <col min="20" max="20" width="5.7109375" customWidth="1"/>
    <col min="21" max="25" width="11.140625" customWidth="1"/>
    <col min="26" max="26" width="5.140625" customWidth="1"/>
    <col min="27" max="27" width="9.140625" customWidth="1"/>
    <col min="29" max="29" width="58.85546875" customWidth="1"/>
    <col min="30" max="35" width="9.5703125" bestFit="1" customWidth="1"/>
    <col min="36" max="36" width="10.7109375" bestFit="1" customWidth="1"/>
    <col min="37" max="41" width="9.5703125" bestFit="1" customWidth="1"/>
    <col min="42" max="42" width="9.28515625" customWidth="1"/>
    <col min="258" max="258" width="16.42578125" customWidth="1"/>
    <col min="259" max="259" width="19.28515625" customWidth="1"/>
    <col min="260" max="264" width="15.7109375" customWidth="1"/>
    <col min="514" max="514" width="16.42578125" customWidth="1"/>
    <col min="515" max="515" width="19.28515625" customWidth="1"/>
    <col min="516" max="520" width="15.7109375" customWidth="1"/>
    <col min="770" max="770" width="16.42578125" customWidth="1"/>
    <col min="771" max="771" width="19.28515625" customWidth="1"/>
    <col min="772" max="776" width="15.7109375" customWidth="1"/>
    <col min="1026" max="1026" width="16.42578125" customWidth="1"/>
    <col min="1027" max="1027" width="19.28515625" customWidth="1"/>
    <col min="1028" max="1032" width="15.7109375" customWidth="1"/>
    <col min="1282" max="1282" width="16.42578125" customWidth="1"/>
    <col min="1283" max="1283" width="19.28515625" customWidth="1"/>
    <col min="1284" max="1288" width="15.7109375" customWidth="1"/>
    <col min="1538" max="1538" width="16.42578125" customWidth="1"/>
    <col min="1539" max="1539" width="19.28515625" customWidth="1"/>
    <col min="1540" max="1544" width="15.7109375" customWidth="1"/>
    <col min="1794" max="1794" width="16.42578125" customWidth="1"/>
    <col min="1795" max="1795" width="19.28515625" customWidth="1"/>
    <col min="1796" max="1800" width="15.7109375" customWidth="1"/>
    <col min="2050" max="2050" width="16.42578125" customWidth="1"/>
    <col min="2051" max="2051" width="19.28515625" customWidth="1"/>
    <col min="2052" max="2056" width="15.7109375" customWidth="1"/>
    <col min="2306" max="2306" width="16.42578125" customWidth="1"/>
    <col min="2307" max="2307" width="19.28515625" customWidth="1"/>
    <col min="2308" max="2312" width="15.7109375" customWidth="1"/>
    <col min="2562" max="2562" width="16.42578125" customWidth="1"/>
    <col min="2563" max="2563" width="19.28515625" customWidth="1"/>
    <col min="2564" max="2568" width="15.7109375" customWidth="1"/>
    <col min="2818" max="2818" width="16.42578125" customWidth="1"/>
    <col min="2819" max="2819" width="19.28515625" customWidth="1"/>
    <col min="2820" max="2824" width="15.7109375" customWidth="1"/>
    <col min="3074" max="3074" width="16.42578125" customWidth="1"/>
    <col min="3075" max="3075" width="19.28515625" customWidth="1"/>
    <col min="3076" max="3080" width="15.7109375" customWidth="1"/>
    <col min="3330" max="3330" width="16.42578125" customWidth="1"/>
    <col min="3331" max="3331" width="19.28515625" customWidth="1"/>
    <col min="3332" max="3336" width="15.7109375" customWidth="1"/>
    <col min="3586" max="3586" width="16.42578125" customWidth="1"/>
    <col min="3587" max="3587" width="19.28515625" customWidth="1"/>
    <col min="3588" max="3592" width="15.7109375" customWidth="1"/>
    <col min="3842" max="3842" width="16.42578125" customWidth="1"/>
    <col min="3843" max="3843" width="19.28515625" customWidth="1"/>
    <col min="3844" max="3848" width="15.7109375" customWidth="1"/>
    <col min="4098" max="4098" width="16.42578125" customWidth="1"/>
    <col min="4099" max="4099" width="19.28515625" customWidth="1"/>
    <col min="4100" max="4104" width="15.7109375" customWidth="1"/>
    <col min="4354" max="4354" width="16.42578125" customWidth="1"/>
    <col min="4355" max="4355" width="19.28515625" customWidth="1"/>
    <col min="4356" max="4360" width="15.7109375" customWidth="1"/>
    <col min="4610" max="4610" width="16.42578125" customWidth="1"/>
    <col min="4611" max="4611" width="19.28515625" customWidth="1"/>
    <col min="4612" max="4616" width="15.7109375" customWidth="1"/>
    <col min="4866" max="4866" width="16.42578125" customWidth="1"/>
    <col min="4867" max="4867" width="19.28515625" customWidth="1"/>
    <col min="4868" max="4872" width="15.7109375" customWidth="1"/>
    <col min="5122" max="5122" width="16.42578125" customWidth="1"/>
    <col min="5123" max="5123" width="19.28515625" customWidth="1"/>
    <col min="5124" max="5128" width="15.7109375" customWidth="1"/>
    <col min="5378" max="5378" width="16.42578125" customWidth="1"/>
    <col min="5379" max="5379" width="19.28515625" customWidth="1"/>
    <col min="5380" max="5384" width="15.7109375" customWidth="1"/>
    <col min="5634" max="5634" width="16.42578125" customWidth="1"/>
    <col min="5635" max="5635" width="19.28515625" customWidth="1"/>
    <col min="5636" max="5640" width="15.7109375" customWidth="1"/>
    <col min="5890" max="5890" width="16.42578125" customWidth="1"/>
    <col min="5891" max="5891" width="19.28515625" customWidth="1"/>
    <col min="5892" max="5896" width="15.7109375" customWidth="1"/>
    <col min="6146" max="6146" width="16.42578125" customWidth="1"/>
    <col min="6147" max="6147" width="19.28515625" customWidth="1"/>
    <col min="6148" max="6152" width="15.7109375" customWidth="1"/>
    <col min="6402" max="6402" width="16.42578125" customWidth="1"/>
    <col min="6403" max="6403" width="19.28515625" customWidth="1"/>
    <col min="6404" max="6408" width="15.7109375" customWidth="1"/>
    <col min="6658" max="6658" width="16.42578125" customWidth="1"/>
    <col min="6659" max="6659" width="19.28515625" customWidth="1"/>
    <col min="6660" max="6664" width="15.7109375" customWidth="1"/>
    <col min="6914" max="6914" width="16.42578125" customWidth="1"/>
    <col min="6915" max="6915" width="19.28515625" customWidth="1"/>
    <col min="6916" max="6920" width="15.7109375" customWidth="1"/>
    <col min="7170" max="7170" width="16.42578125" customWidth="1"/>
    <col min="7171" max="7171" width="19.28515625" customWidth="1"/>
    <col min="7172" max="7176" width="15.7109375" customWidth="1"/>
    <col min="7426" max="7426" width="16.42578125" customWidth="1"/>
    <col min="7427" max="7427" width="19.28515625" customWidth="1"/>
    <col min="7428" max="7432" width="15.7109375" customWidth="1"/>
    <col min="7682" max="7682" width="16.42578125" customWidth="1"/>
    <col min="7683" max="7683" width="19.28515625" customWidth="1"/>
    <col min="7684" max="7688" width="15.7109375" customWidth="1"/>
    <col min="7938" max="7938" width="16.42578125" customWidth="1"/>
    <col min="7939" max="7939" width="19.28515625" customWidth="1"/>
    <col min="7940" max="7944" width="15.7109375" customWidth="1"/>
    <col min="8194" max="8194" width="16.42578125" customWidth="1"/>
    <col min="8195" max="8195" width="19.28515625" customWidth="1"/>
    <col min="8196" max="8200" width="15.7109375" customWidth="1"/>
    <col min="8450" max="8450" width="16.42578125" customWidth="1"/>
    <col min="8451" max="8451" width="19.28515625" customWidth="1"/>
    <col min="8452" max="8456" width="15.7109375" customWidth="1"/>
    <col min="8706" max="8706" width="16.42578125" customWidth="1"/>
    <col min="8707" max="8707" width="19.28515625" customWidth="1"/>
    <col min="8708" max="8712" width="15.7109375" customWidth="1"/>
    <col min="8962" max="8962" width="16.42578125" customWidth="1"/>
    <col min="8963" max="8963" width="19.28515625" customWidth="1"/>
    <col min="8964" max="8968" width="15.7109375" customWidth="1"/>
    <col min="9218" max="9218" width="16.42578125" customWidth="1"/>
    <col min="9219" max="9219" width="19.28515625" customWidth="1"/>
    <col min="9220" max="9224" width="15.7109375" customWidth="1"/>
    <col min="9474" max="9474" width="16.42578125" customWidth="1"/>
    <col min="9475" max="9475" width="19.28515625" customWidth="1"/>
    <col min="9476" max="9480" width="15.7109375" customWidth="1"/>
    <col min="9730" max="9730" width="16.42578125" customWidth="1"/>
    <col min="9731" max="9731" width="19.28515625" customWidth="1"/>
    <col min="9732" max="9736" width="15.7109375" customWidth="1"/>
    <col min="9986" max="9986" width="16.42578125" customWidth="1"/>
    <col min="9987" max="9987" width="19.28515625" customWidth="1"/>
    <col min="9988" max="9992" width="15.7109375" customWidth="1"/>
    <col min="10242" max="10242" width="16.42578125" customWidth="1"/>
    <col min="10243" max="10243" width="19.28515625" customWidth="1"/>
    <col min="10244" max="10248" width="15.7109375" customWidth="1"/>
    <col min="10498" max="10498" width="16.42578125" customWidth="1"/>
    <col min="10499" max="10499" width="19.28515625" customWidth="1"/>
    <col min="10500" max="10504" width="15.7109375" customWidth="1"/>
    <col min="10754" max="10754" width="16.42578125" customWidth="1"/>
    <col min="10755" max="10755" width="19.28515625" customWidth="1"/>
    <col min="10756" max="10760" width="15.7109375" customWidth="1"/>
    <col min="11010" max="11010" width="16.42578125" customWidth="1"/>
    <col min="11011" max="11011" width="19.28515625" customWidth="1"/>
    <col min="11012" max="11016" width="15.7109375" customWidth="1"/>
    <col min="11266" max="11266" width="16.42578125" customWidth="1"/>
    <col min="11267" max="11267" width="19.28515625" customWidth="1"/>
    <col min="11268" max="11272" width="15.7109375" customWidth="1"/>
    <col min="11522" max="11522" width="16.42578125" customWidth="1"/>
    <col min="11523" max="11523" width="19.28515625" customWidth="1"/>
    <col min="11524" max="11528" width="15.7109375" customWidth="1"/>
    <col min="11778" max="11778" width="16.42578125" customWidth="1"/>
    <col min="11779" max="11779" width="19.28515625" customWidth="1"/>
    <col min="11780" max="11784" width="15.7109375" customWidth="1"/>
    <col min="12034" max="12034" width="16.42578125" customWidth="1"/>
    <col min="12035" max="12035" width="19.28515625" customWidth="1"/>
    <col min="12036" max="12040" width="15.7109375" customWidth="1"/>
    <col min="12290" max="12290" width="16.42578125" customWidth="1"/>
    <col min="12291" max="12291" width="19.28515625" customWidth="1"/>
    <col min="12292" max="12296" width="15.7109375" customWidth="1"/>
    <col min="12546" max="12546" width="16.42578125" customWidth="1"/>
    <col min="12547" max="12547" width="19.28515625" customWidth="1"/>
    <col min="12548" max="12552" width="15.7109375" customWidth="1"/>
    <col min="12802" max="12802" width="16.42578125" customWidth="1"/>
    <col min="12803" max="12803" width="19.28515625" customWidth="1"/>
    <col min="12804" max="12808" width="15.7109375" customWidth="1"/>
    <col min="13058" max="13058" width="16.42578125" customWidth="1"/>
    <col min="13059" max="13059" width="19.28515625" customWidth="1"/>
    <col min="13060" max="13064" width="15.7109375" customWidth="1"/>
    <col min="13314" max="13314" width="16.42578125" customWidth="1"/>
    <col min="13315" max="13315" width="19.28515625" customWidth="1"/>
    <col min="13316" max="13320" width="15.7109375" customWidth="1"/>
    <col min="13570" max="13570" width="16.42578125" customWidth="1"/>
    <col min="13571" max="13571" width="19.28515625" customWidth="1"/>
    <col min="13572" max="13576" width="15.7109375" customWidth="1"/>
    <col min="13826" max="13826" width="16.42578125" customWidth="1"/>
    <col min="13827" max="13827" width="19.28515625" customWidth="1"/>
    <col min="13828" max="13832" width="15.7109375" customWidth="1"/>
    <col min="14082" max="14082" width="16.42578125" customWidth="1"/>
    <col min="14083" max="14083" width="19.28515625" customWidth="1"/>
    <col min="14084" max="14088" width="15.7109375" customWidth="1"/>
    <col min="14338" max="14338" width="16.42578125" customWidth="1"/>
    <col min="14339" max="14339" width="19.28515625" customWidth="1"/>
    <col min="14340" max="14344" width="15.7109375" customWidth="1"/>
    <col min="14594" max="14594" width="16.42578125" customWidth="1"/>
    <col min="14595" max="14595" width="19.28515625" customWidth="1"/>
    <col min="14596" max="14600" width="15.7109375" customWidth="1"/>
    <col min="14850" max="14850" width="16.42578125" customWidth="1"/>
    <col min="14851" max="14851" width="19.28515625" customWidth="1"/>
    <col min="14852" max="14856" width="15.7109375" customWidth="1"/>
    <col min="15106" max="15106" width="16.42578125" customWidth="1"/>
    <col min="15107" max="15107" width="19.28515625" customWidth="1"/>
    <col min="15108" max="15112" width="15.7109375" customWidth="1"/>
    <col min="15362" max="15362" width="16.42578125" customWidth="1"/>
    <col min="15363" max="15363" width="19.28515625" customWidth="1"/>
    <col min="15364" max="15368" width="15.7109375" customWidth="1"/>
    <col min="15618" max="15618" width="16.42578125" customWidth="1"/>
    <col min="15619" max="15619" width="19.28515625" customWidth="1"/>
    <col min="15620" max="15624" width="15.7109375" customWidth="1"/>
    <col min="15874" max="15874" width="16.42578125" customWidth="1"/>
    <col min="15875" max="15875" width="19.28515625" customWidth="1"/>
    <col min="15876" max="15880" width="15.7109375" customWidth="1"/>
    <col min="16130" max="16130" width="16.42578125" customWidth="1"/>
    <col min="16131" max="16131" width="19.28515625" customWidth="1"/>
    <col min="16132" max="16136" width="15.7109375" customWidth="1"/>
  </cols>
  <sheetData>
    <row r="1" spans="1:46" ht="15.75" x14ac:dyDescent="0.25">
      <c r="A1" s="93" t="s">
        <v>290</v>
      </c>
      <c r="B1" s="94"/>
      <c r="C1" s="94"/>
      <c r="D1" s="95"/>
      <c r="E1" s="95"/>
      <c r="F1" s="95"/>
      <c r="G1" s="95"/>
      <c r="H1" s="96"/>
      <c r="I1" s="36"/>
      <c r="J1" s="36"/>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5.25" customHeight="1" x14ac:dyDescent="0.25">
      <c r="A2" s="97"/>
      <c r="B2" s="94"/>
      <c r="C2" s="94"/>
      <c r="D2" s="98"/>
      <c r="E2" s="98"/>
      <c r="F2" s="95"/>
      <c r="G2" s="95"/>
      <c r="H2" s="99"/>
      <c r="I2" s="36"/>
      <c r="J2" s="36"/>
      <c r="K2" s="1"/>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25">
      <c r="A3" s="100" t="s">
        <v>291</v>
      </c>
      <c r="B3" s="101"/>
      <c r="C3" s="102">
        <v>41478</v>
      </c>
      <c r="D3" s="98"/>
      <c r="E3" s="98"/>
      <c r="F3" s="95"/>
      <c r="G3" s="95"/>
      <c r="H3" s="103" t="s">
        <v>292</v>
      </c>
      <c r="I3" s="104"/>
      <c r="J3" s="104"/>
      <c r="K3" s="105"/>
      <c r="L3" s="106"/>
      <c r="M3" s="106"/>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15" customHeight="1" x14ac:dyDescent="0.25">
      <c r="A4" s="107" t="s">
        <v>293</v>
      </c>
      <c r="B4" s="101"/>
      <c r="C4" s="108">
        <v>41455</v>
      </c>
      <c r="D4" s="98"/>
      <c r="E4" s="98"/>
      <c r="F4" s="109"/>
      <c r="G4" s="95"/>
      <c r="H4" s="99"/>
      <c r="I4" s="110" t="s">
        <v>294</v>
      </c>
      <c r="J4" s="110" t="s">
        <v>295</v>
      </c>
      <c r="K4" s="105" t="s">
        <v>296</v>
      </c>
      <c r="L4" s="111" t="s">
        <v>297</v>
      </c>
      <c r="M4" s="112"/>
      <c r="N4" s="113"/>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x14ac:dyDescent="0.25">
      <c r="A5" s="2"/>
      <c r="B5" s="114" t="s">
        <v>298</v>
      </c>
      <c r="C5" s="114" t="s">
        <v>299</v>
      </c>
      <c r="D5" s="114" t="s">
        <v>300</v>
      </c>
      <c r="E5" s="114" t="s">
        <v>301</v>
      </c>
      <c r="F5" s="114" t="s">
        <v>302</v>
      </c>
      <c r="G5" s="114" t="s">
        <v>303</v>
      </c>
      <c r="H5" s="115" t="s">
        <v>304</v>
      </c>
      <c r="I5" s="116"/>
      <c r="J5" s="116"/>
      <c r="K5" s="117">
        <v>3.6042339999999999E-2</v>
      </c>
      <c r="L5" s="111" t="s">
        <v>305</v>
      </c>
      <c r="M5" s="112"/>
      <c r="N5" s="113"/>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x14ac:dyDescent="0.25">
      <c r="A6" s="2"/>
      <c r="B6" s="118" t="s">
        <v>306</v>
      </c>
      <c r="C6" s="119">
        <v>92500</v>
      </c>
      <c r="D6" s="120" t="s">
        <v>307</v>
      </c>
      <c r="E6" s="120" t="s">
        <v>307</v>
      </c>
      <c r="F6" s="120" t="s">
        <v>307</v>
      </c>
      <c r="G6" s="120" t="s">
        <v>307</v>
      </c>
      <c r="H6" s="121"/>
      <c r="I6" s="2"/>
      <c r="J6" s="2"/>
      <c r="K6" s="122">
        <f>C6</f>
        <v>92500</v>
      </c>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x14ac:dyDescent="0.25">
      <c r="A7" s="123"/>
      <c r="B7" s="118" t="s">
        <v>308</v>
      </c>
      <c r="C7" s="119">
        <v>93200</v>
      </c>
      <c r="D7" s="124">
        <f>C7/C6-1</f>
        <v>7.5675675675674903E-3</v>
      </c>
      <c r="E7" s="120" t="s">
        <v>307</v>
      </c>
      <c r="F7" s="120" t="s">
        <v>307</v>
      </c>
      <c r="G7" s="120" t="s">
        <v>307</v>
      </c>
      <c r="H7" s="125"/>
      <c r="I7" s="2"/>
      <c r="J7" s="2"/>
      <c r="K7" s="122">
        <f>K6*(1+$K$5)^(1/12)</f>
        <v>92773.339826242969</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46" x14ac:dyDescent="0.25">
      <c r="A8" s="123"/>
      <c r="B8" s="118" t="s">
        <v>309</v>
      </c>
      <c r="C8" s="119">
        <v>93900</v>
      </c>
      <c r="D8" s="124">
        <f t="shared" ref="D8:D71" si="0">C8/C7-1</f>
        <v>7.5107296137340018E-3</v>
      </c>
      <c r="E8" s="120" t="s">
        <v>307</v>
      </c>
      <c r="F8" s="120" t="s">
        <v>307</v>
      </c>
      <c r="G8" s="120" t="s">
        <v>307</v>
      </c>
      <c r="H8" s="125"/>
      <c r="I8" s="2"/>
      <c r="J8" s="2"/>
      <c r="K8" s="122">
        <f t="shared" ref="K8:K71" si="1">K7*(1+$K$5)^(1/12)</f>
        <v>93047.48737854659</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46" x14ac:dyDescent="0.25">
      <c r="A9" s="123"/>
      <c r="B9" s="118" t="s">
        <v>310</v>
      </c>
      <c r="C9" s="119">
        <v>94800</v>
      </c>
      <c r="D9" s="124">
        <f t="shared" si="0"/>
        <v>9.5846645367412275E-3</v>
      </c>
      <c r="E9" s="124">
        <f>C9/C6-1</f>
        <v>2.4864864864864833E-2</v>
      </c>
      <c r="F9" s="120" t="s">
        <v>307</v>
      </c>
      <c r="G9" s="120" t="s">
        <v>307</v>
      </c>
      <c r="H9" s="125"/>
      <c r="I9" s="2"/>
      <c r="J9" s="2"/>
      <c r="K9" s="122">
        <f t="shared" si="1"/>
        <v>93322.445043761691</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46" x14ac:dyDescent="0.25">
      <c r="A10" s="123"/>
      <c r="B10" s="118" t="s">
        <v>311</v>
      </c>
      <c r="C10" s="119">
        <v>95200</v>
      </c>
      <c r="D10" s="124">
        <f t="shared" si="0"/>
        <v>4.2194092827003704E-3</v>
      </c>
      <c r="E10" s="124">
        <f t="shared" ref="E10:E73" si="2">C10/C7-1</f>
        <v>2.1459227467811148E-2</v>
      </c>
      <c r="F10" s="120" t="s">
        <v>307</v>
      </c>
      <c r="G10" s="120" t="s">
        <v>307</v>
      </c>
      <c r="H10" s="125"/>
      <c r="I10" s="2"/>
      <c r="J10" s="2"/>
      <c r="K10" s="122">
        <f t="shared" si="1"/>
        <v>93598.215215792297</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46" x14ac:dyDescent="0.25">
      <c r="A11" s="123"/>
      <c r="B11" s="118" t="s">
        <v>312</v>
      </c>
      <c r="C11" s="119">
        <v>94900</v>
      </c>
      <c r="D11" s="124">
        <f t="shared" si="0"/>
        <v>-3.1512605042016695E-3</v>
      </c>
      <c r="E11" s="124">
        <f t="shared" si="2"/>
        <v>1.0649627263045858E-2</v>
      </c>
      <c r="F11" s="120" t="s">
        <v>307</v>
      </c>
      <c r="G11" s="120" t="s">
        <v>307</v>
      </c>
      <c r="H11" s="125"/>
      <c r="I11" s="2"/>
      <c r="J11" s="2"/>
      <c r="K11" s="122">
        <f t="shared" si="1"/>
        <v>93874.800295616471</v>
      </c>
      <c r="L11" s="2"/>
      <c r="M11" s="2"/>
      <c r="N11" s="126"/>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46" x14ac:dyDescent="0.25">
      <c r="A12" s="123">
        <v>1997</v>
      </c>
      <c r="B12" s="118" t="s">
        <v>313</v>
      </c>
      <c r="C12" s="119">
        <v>95600</v>
      </c>
      <c r="D12" s="124">
        <f t="shared" si="0"/>
        <v>7.3761854583771491E-3</v>
      </c>
      <c r="E12" s="124">
        <f t="shared" si="2"/>
        <v>8.4388185654007408E-3</v>
      </c>
      <c r="F12" s="120" t="s">
        <v>307</v>
      </c>
      <c r="G12" s="124">
        <f>C12/C$11-1</f>
        <v>7.3761854583771491E-3</v>
      </c>
      <c r="H12" s="127"/>
      <c r="I12" s="2"/>
      <c r="J12" s="2"/>
      <c r="K12" s="122">
        <f t="shared" si="1"/>
        <v>94152.202691307248</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46" x14ac:dyDescent="0.25">
      <c r="A13" s="123"/>
      <c r="B13" s="118" t="s">
        <v>314</v>
      </c>
      <c r="C13" s="119">
        <v>96800</v>
      </c>
      <c r="D13" s="124">
        <f t="shared" si="0"/>
        <v>1.2552301255230214E-2</v>
      </c>
      <c r="E13" s="124">
        <f t="shared" si="2"/>
        <v>1.6806722689075571E-2</v>
      </c>
      <c r="F13" s="120" t="s">
        <v>307</v>
      </c>
      <c r="G13" s="124">
        <f t="shared" ref="G13:G23" si="3">C13/C$11-1</f>
        <v>2.0021074815595341E-2</v>
      </c>
      <c r="H13" s="127"/>
      <c r="I13" s="2"/>
      <c r="J13" s="2"/>
      <c r="K13" s="122">
        <f t="shared" si="1"/>
        <v>94430.424818053565</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6" x14ac:dyDescent="0.25">
      <c r="A14" s="123"/>
      <c r="B14" s="118" t="s">
        <v>315</v>
      </c>
      <c r="C14" s="119">
        <v>97200</v>
      </c>
      <c r="D14" s="124">
        <f t="shared" si="0"/>
        <v>4.1322314049587749E-3</v>
      </c>
      <c r="E14" s="124">
        <f t="shared" si="2"/>
        <v>2.4236037934667998E-2</v>
      </c>
      <c r="F14" s="120" t="s">
        <v>307</v>
      </c>
      <c r="G14" s="124">
        <f t="shared" si="3"/>
        <v>2.4236037934667998E-2</v>
      </c>
      <c r="H14" s="127"/>
      <c r="I14" s="2"/>
      <c r="J14" s="2"/>
      <c r="K14" s="122">
        <f t="shared" si="1"/>
        <v>94709.469098181304</v>
      </c>
      <c r="L14" s="12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46" x14ac:dyDescent="0.25">
      <c r="A15" s="2"/>
      <c r="B15" s="118" t="s">
        <v>316</v>
      </c>
      <c r="C15" s="119">
        <v>97300</v>
      </c>
      <c r="D15" s="124">
        <f t="shared" si="0"/>
        <v>1.0288065843622185E-3</v>
      </c>
      <c r="E15" s="124">
        <f t="shared" si="2"/>
        <v>1.778242677824271E-2</v>
      </c>
      <c r="F15" s="120" t="s">
        <v>307</v>
      </c>
      <c r="G15" s="124">
        <f t="shared" si="3"/>
        <v>2.5289778714436162E-2</v>
      </c>
      <c r="H15" s="127"/>
      <c r="I15" s="2"/>
      <c r="J15" s="2"/>
      <c r="K15" s="122">
        <f t="shared" si="1"/>
        <v>94989.337961174388</v>
      </c>
      <c r="L15" s="12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46" x14ac:dyDescent="0.25">
      <c r="A16" s="123"/>
      <c r="B16" s="118" t="s">
        <v>317</v>
      </c>
      <c r="C16" s="119">
        <v>97600</v>
      </c>
      <c r="D16" s="124">
        <f t="shared" si="0"/>
        <v>3.0832476875641834E-3</v>
      </c>
      <c r="E16" s="124">
        <f t="shared" si="2"/>
        <v>8.2644628099173278E-3</v>
      </c>
      <c r="F16" s="120" t="s">
        <v>307</v>
      </c>
      <c r="G16" s="124">
        <f t="shared" si="3"/>
        <v>2.8451001053740876E-2</v>
      </c>
      <c r="H16" s="127"/>
      <c r="I16" s="2"/>
      <c r="J16" s="2"/>
      <c r="K16" s="122">
        <f t="shared" si="1"/>
        <v>95270.033843695914</v>
      </c>
      <c r="L16" s="12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x14ac:dyDescent="0.25">
      <c r="A17" s="123"/>
      <c r="B17" s="118" t="s">
        <v>318</v>
      </c>
      <c r="C17" s="119">
        <v>98000</v>
      </c>
      <c r="D17" s="124">
        <f t="shared" si="0"/>
        <v>4.098360655737654E-3</v>
      </c>
      <c r="E17" s="124">
        <f t="shared" si="2"/>
        <v>8.2304526748970819E-3</v>
      </c>
      <c r="F17" s="120" t="s">
        <v>307</v>
      </c>
      <c r="G17" s="124">
        <f t="shared" si="3"/>
        <v>3.2665964172813533E-2</v>
      </c>
      <c r="H17" s="127"/>
      <c r="I17" s="2"/>
      <c r="J17" s="2"/>
      <c r="K17" s="122">
        <f t="shared" si="1"/>
        <v>95551.559189609397</v>
      </c>
      <c r="L17" s="128"/>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18" spans="1:46" x14ac:dyDescent="0.25">
      <c r="A18" s="123"/>
      <c r="B18" s="118" t="s">
        <v>319</v>
      </c>
      <c r="C18" s="119">
        <v>98300</v>
      </c>
      <c r="D18" s="124">
        <f t="shared" si="0"/>
        <v>3.0612244897958441E-3</v>
      </c>
      <c r="E18" s="124">
        <f t="shared" si="2"/>
        <v>1.0277492291880685E-2</v>
      </c>
      <c r="F18" s="124">
        <f>C18/C6-1</f>
        <v>6.2702702702702728E-2</v>
      </c>
      <c r="G18" s="124">
        <f t="shared" si="3"/>
        <v>3.5827186512118026E-2</v>
      </c>
      <c r="H18" s="127"/>
      <c r="I18" s="2"/>
      <c r="J18" s="2"/>
      <c r="K18" s="122">
        <f t="shared" si="1"/>
        <v>95833.916450000019</v>
      </c>
      <c r="L18" s="128"/>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1:46" x14ac:dyDescent="0.25">
      <c r="A19" s="123"/>
      <c r="B19" s="118" t="s">
        <v>320</v>
      </c>
      <c r="C19" s="119">
        <v>99000</v>
      </c>
      <c r="D19" s="124">
        <f t="shared" si="0"/>
        <v>7.1210579857579059E-3</v>
      </c>
      <c r="E19" s="124">
        <f t="shared" si="2"/>
        <v>1.4344262295082011E-2</v>
      </c>
      <c r="F19" s="124">
        <f t="shared" ref="F19:F82" si="4">C19/C7-1</f>
        <v>6.2231759656652397E-2</v>
      </c>
      <c r="G19" s="124">
        <f t="shared" si="3"/>
        <v>4.3203371970495175E-2</v>
      </c>
      <c r="H19" s="127"/>
      <c r="I19" s="2"/>
      <c r="J19" s="2"/>
      <c r="K19" s="122">
        <f t="shared" si="1"/>
        <v>96117.10808319597</v>
      </c>
      <c r="L19" s="128"/>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row>
    <row r="20" spans="1:46" x14ac:dyDescent="0.25">
      <c r="A20" s="123"/>
      <c r="B20" s="118" t="s">
        <v>321</v>
      </c>
      <c r="C20" s="119">
        <v>99800</v>
      </c>
      <c r="D20" s="124">
        <f t="shared" si="0"/>
        <v>8.0808080808081328E-3</v>
      </c>
      <c r="E20" s="124">
        <f t="shared" si="2"/>
        <v>1.8367346938775508E-2</v>
      </c>
      <c r="F20" s="124">
        <f t="shared" si="4"/>
        <v>6.2832800851970072E-2</v>
      </c>
      <c r="G20" s="124">
        <f t="shared" si="3"/>
        <v>5.163329820864071E-2</v>
      </c>
      <c r="H20" s="127"/>
      <c r="I20" s="2"/>
      <c r="J20" s="2"/>
      <c r="K20" s="122">
        <f t="shared" si="1"/>
        <v>96401.136554789889</v>
      </c>
      <c r="L20" s="128"/>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row>
    <row r="21" spans="1:46" x14ac:dyDescent="0.25">
      <c r="A21" s="123"/>
      <c r="B21" s="118" t="s">
        <v>322</v>
      </c>
      <c r="C21" s="119">
        <v>100800</v>
      </c>
      <c r="D21" s="124">
        <f t="shared" si="0"/>
        <v>1.002004008016022E-2</v>
      </c>
      <c r="E21" s="124">
        <f t="shared" si="2"/>
        <v>2.5432349949135347E-2</v>
      </c>
      <c r="F21" s="124">
        <f t="shared" si="4"/>
        <v>6.3291139240506222E-2</v>
      </c>
      <c r="G21" s="124">
        <f t="shared" si="3"/>
        <v>6.2170706006322352E-2</v>
      </c>
      <c r="H21" s="127"/>
      <c r="I21" s="2"/>
      <c r="J21" s="2"/>
      <c r="K21" s="122">
        <f t="shared" si="1"/>
        <v>96686.00433766027</v>
      </c>
      <c r="L21" s="128"/>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1:46" x14ac:dyDescent="0.25">
      <c r="A22" s="123"/>
      <c r="B22" s="118" t="s">
        <v>323</v>
      </c>
      <c r="C22" s="119">
        <v>101300</v>
      </c>
      <c r="D22" s="124">
        <f t="shared" si="0"/>
        <v>4.9603174603174427E-3</v>
      </c>
      <c r="E22" s="124">
        <f t="shared" si="2"/>
        <v>2.3232323232323271E-2</v>
      </c>
      <c r="F22" s="124">
        <f t="shared" si="4"/>
        <v>6.4075630252100835E-2</v>
      </c>
      <c r="G22" s="124">
        <f t="shared" si="3"/>
        <v>6.7439409905163394E-2</v>
      </c>
      <c r="H22" s="127"/>
      <c r="I22" s="2"/>
      <c r="J22" s="2"/>
      <c r="K22" s="122">
        <f t="shared" si="1"/>
        <v>96971.713911993051</v>
      </c>
      <c r="L22" s="128"/>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row>
    <row r="23" spans="1:46" x14ac:dyDescent="0.25">
      <c r="A23" s="123">
        <v>1998</v>
      </c>
      <c r="B23" s="118" t="s">
        <v>324</v>
      </c>
      <c r="C23" s="119">
        <v>101500</v>
      </c>
      <c r="D23" s="124">
        <f t="shared" si="0"/>
        <v>1.9743336623889718E-3</v>
      </c>
      <c r="E23" s="124">
        <f t="shared" si="2"/>
        <v>1.7034068136272618E-2</v>
      </c>
      <c r="F23" s="124">
        <f t="shared" si="4"/>
        <v>6.9546891464699723E-2</v>
      </c>
      <c r="G23" s="124">
        <f t="shared" si="3"/>
        <v>6.9546891464699723E-2</v>
      </c>
      <c r="H23" s="127"/>
      <c r="I23" s="2"/>
      <c r="J23" s="2"/>
      <c r="K23" s="122">
        <f t="shared" si="1"/>
        <v>97258.267765303171</v>
      </c>
      <c r="L23" s="128"/>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row>
    <row r="24" spans="1:46" x14ac:dyDescent="0.25">
      <c r="A24" s="2"/>
      <c r="B24" s="118" t="s">
        <v>325</v>
      </c>
      <c r="C24" s="119">
        <v>102400</v>
      </c>
      <c r="D24" s="124">
        <f t="shared" si="0"/>
        <v>8.8669950738915482E-3</v>
      </c>
      <c r="E24" s="124">
        <f t="shared" si="2"/>
        <v>1.5873015873015817E-2</v>
      </c>
      <c r="F24" s="124">
        <f t="shared" si="4"/>
        <v>7.1129707112970619E-2</v>
      </c>
      <c r="G24" s="124">
        <f>C24/C$23-1</f>
        <v>8.8669950738915482E-3</v>
      </c>
      <c r="H24" s="127"/>
      <c r="I24" s="2"/>
      <c r="J24" s="2"/>
      <c r="K24" s="122">
        <f t="shared" si="1"/>
        <v>97545.668392456253</v>
      </c>
      <c r="L24" s="129"/>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row>
    <row r="25" spans="1:46" x14ac:dyDescent="0.25">
      <c r="A25" s="2"/>
      <c r="B25" s="118" t="s">
        <v>326</v>
      </c>
      <c r="C25" s="119">
        <v>103900</v>
      </c>
      <c r="D25" s="124">
        <f t="shared" si="0"/>
        <v>1.46484375E-2</v>
      </c>
      <c r="E25" s="124">
        <f t="shared" si="2"/>
        <v>2.5666337611056189E-2</v>
      </c>
      <c r="F25" s="124">
        <f t="shared" si="4"/>
        <v>7.3347107438016534E-2</v>
      </c>
      <c r="G25" s="124">
        <f t="shared" ref="G25:G35" si="5">C25/C$23-1</f>
        <v>2.3645320197044351E-2</v>
      </c>
      <c r="H25" s="127"/>
      <c r="I25" s="2"/>
      <c r="J25" s="2"/>
      <c r="K25" s="122">
        <f t="shared" si="1"/>
        <v>97833.918295690281</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1:46" x14ac:dyDescent="0.25">
      <c r="A26" s="2"/>
      <c r="B26" s="118" t="s">
        <v>327</v>
      </c>
      <c r="C26" s="119">
        <v>104400</v>
      </c>
      <c r="D26" s="124">
        <f t="shared" si="0"/>
        <v>4.8123195380174177E-3</v>
      </c>
      <c r="E26" s="124">
        <f t="shared" si="2"/>
        <v>2.857142857142847E-2</v>
      </c>
      <c r="F26" s="124">
        <f t="shared" si="4"/>
        <v>7.4074074074074181E-2</v>
      </c>
      <c r="G26" s="124">
        <f t="shared" si="5"/>
        <v>2.857142857142847E-2</v>
      </c>
      <c r="H26" s="127"/>
      <c r="I26" s="2"/>
      <c r="J26" s="2"/>
      <c r="K26" s="122">
        <f t="shared" si="1"/>
        <v>98123.019984637445</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1:46" x14ac:dyDescent="0.25">
      <c r="A27" s="2"/>
      <c r="B27" s="118" t="s">
        <v>328</v>
      </c>
      <c r="C27" s="119">
        <v>104500</v>
      </c>
      <c r="D27" s="124">
        <f t="shared" si="0"/>
        <v>9.5785440613016526E-4</v>
      </c>
      <c r="E27" s="124">
        <f t="shared" si="2"/>
        <v>2.05078125E-2</v>
      </c>
      <c r="F27" s="124">
        <f t="shared" si="4"/>
        <v>7.3997944501541735E-2</v>
      </c>
      <c r="G27" s="124">
        <f t="shared" si="5"/>
        <v>2.9556650246305383E-2</v>
      </c>
      <c r="H27" s="127"/>
      <c r="I27" s="2"/>
      <c r="J27" s="2"/>
      <c r="K27" s="122">
        <f t="shared" si="1"/>
        <v>98412.975976345944</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x14ac:dyDescent="0.25">
      <c r="A28" s="2"/>
      <c r="B28" s="118" t="s">
        <v>329</v>
      </c>
      <c r="C28" s="119">
        <v>105000</v>
      </c>
      <c r="D28" s="124">
        <f t="shared" si="0"/>
        <v>4.7846889952152249E-3</v>
      </c>
      <c r="E28" s="124">
        <f t="shared" si="2"/>
        <v>1.0587102983638186E-2</v>
      </c>
      <c r="F28" s="124">
        <f t="shared" si="4"/>
        <v>7.5819672131147486E-2</v>
      </c>
      <c r="G28" s="124">
        <f t="shared" si="5"/>
        <v>3.4482758620689724E-2</v>
      </c>
      <c r="H28" s="127"/>
      <c r="I28" s="2"/>
      <c r="J28" s="2"/>
      <c r="K28" s="122">
        <f t="shared" si="1"/>
        <v>98703.788795301924</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x14ac:dyDescent="0.25">
      <c r="A29" s="2"/>
      <c r="B29" s="118" t="s">
        <v>330</v>
      </c>
      <c r="C29" s="119">
        <v>105500</v>
      </c>
      <c r="D29" s="124">
        <f t="shared" si="0"/>
        <v>4.761904761904745E-3</v>
      </c>
      <c r="E29" s="124">
        <f t="shared" si="2"/>
        <v>1.0536398467432928E-2</v>
      </c>
      <c r="F29" s="124">
        <f t="shared" si="4"/>
        <v>7.6530612244897878E-2</v>
      </c>
      <c r="G29" s="124">
        <f t="shared" si="5"/>
        <v>3.9408866995073843E-2</v>
      </c>
      <c r="H29" s="127"/>
      <c r="I29" s="2"/>
      <c r="J29" s="2"/>
      <c r="K29" s="122">
        <f t="shared" si="1"/>
        <v>98995.460973451438</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x14ac:dyDescent="0.25">
      <c r="A30" s="2"/>
      <c r="B30" s="118" t="s">
        <v>331</v>
      </c>
      <c r="C30" s="119">
        <v>106100</v>
      </c>
      <c r="D30" s="124">
        <f t="shared" si="0"/>
        <v>5.687203791469253E-3</v>
      </c>
      <c r="E30" s="124">
        <f t="shared" si="2"/>
        <v>1.5311004784688942E-2</v>
      </c>
      <c r="F30" s="124">
        <f t="shared" si="4"/>
        <v>7.9348931841302095E-2</v>
      </c>
      <c r="G30" s="124">
        <f t="shared" si="5"/>
        <v>4.5320197044334876E-2</v>
      </c>
      <c r="H30" s="127"/>
      <c r="I30" s="2"/>
      <c r="J30" s="2"/>
      <c r="K30" s="122">
        <f t="shared" si="1"/>
        <v>99287.995050222526</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x14ac:dyDescent="0.25">
      <c r="A31" s="2"/>
      <c r="B31" s="118" t="s">
        <v>332</v>
      </c>
      <c r="C31" s="119">
        <v>106900</v>
      </c>
      <c r="D31" s="124">
        <f t="shared" si="0"/>
        <v>7.5400565504242234E-3</v>
      </c>
      <c r="E31" s="124">
        <f t="shared" si="2"/>
        <v>1.8095238095238164E-2</v>
      </c>
      <c r="F31" s="124">
        <f t="shared" si="4"/>
        <v>7.9797979797979757E-2</v>
      </c>
      <c r="G31" s="124">
        <f t="shared" si="5"/>
        <v>5.3201970443349733E-2</v>
      </c>
      <c r="H31" s="127"/>
      <c r="I31" s="2"/>
      <c r="J31" s="2"/>
      <c r="K31" s="122">
        <f t="shared" si="1"/>
        <v>99581.393572547284</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x14ac:dyDescent="0.25">
      <c r="A32" s="2"/>
      <c r="B32" s="118" t="s">
        <v>333</v>
      </c>
      <c r="C32" s="119">
        <v>107800</v>
      </c>
      <c r="D32" s="124">
        <f t="shared" si="0"/>
        <v>8.4190832553787676E-3</v>
      </c>
      <c r="E32" s="124">
        <f t="shared" si="2"/>
        <v>2.180094786729847E-2</v>
      </c>
      <c r="F32" s="124">
        <f t="shared" si="4"/>
        <v>8.0160320641282645E-2</v>
      </c>
      <c r="G32" s="124">
        <f t="shared" si="5"/>
        <v>6.2068965517241281E-2</v>
      </c>
      <c r="H32" s="127"/>
      <c r="I32" s="2"/>
      <c r="J32" s="2"/>
      <c r="K32" s="122">
        <f t="shared" si="1"/>
        <v>99875.65909488406</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46" x14ac:dyDescent="0.25">
      <c r="A33" s="2"/>
      <c r="B33" s="118" t="s">
        <v>334</v>
      </c>
      <c r="C33" s="119">
        <v>108800</v>
      </c>
      <c r="D33" s="124">
        <f t="shared" si="0"/>
        <v>9.27643784786647E-3</v>
      </c>
      <c r="E33" s="124">
        <f t="shared" si="2"/>
        <v>2.5447690857681504E-2</v>
      </c>
      <c r="F33" s="124">
        <f t="shared" si="4"/>
        <v>7.9365079365079305E-2</v>
      </c>
      <c r="G33" s="124">
        <f t="shared" si="5"/>
        <v>7.1921182266009742E-2</v>
      </c>
      <c r="H33" s="127"/>
      <c r="I33" s="2"/>
      <c r="J33" s="2"/>
      <c r="K33" s="122">
        <f t="shared" si="1"/>
        <v>100170.7941792397</v>
      </c>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46" x14ac:dyDescent="0.25">
      <c r="A34" s="2"/>
      <c r="B34" s="118" t="s">
        <v>335</v>
      </c>
      <c r="C34" s="119">
        <v>109600</v>
      </c>
      <c r="D34" s="124">
        <f t="shared" si="0"/>
        <v>7.3529411764705621E-3</v>
      </c>
      <c r="E34" s="124">
        <f t="shared" si="2"/>
        <v>2.5257249766136525E-2</v>
      </c>
      <c r="F34" s="124">
        <f t="shared" si="4"/>
        <v>8.1934846989141219E-2</v>
      </c>
      <c r="G34" s="124">
        <f t="shared" si="5"/>
        <v>7.98029556650246E-2</v>
      </c>
      <c r="H34" s="127"/>
      <c r="I34" s="2"/>
      <c r="J34" s="2"/>
      <c r="K34" s="122">
        <f t="shared" si="1"/>
        <v>100466.80139519184</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row>
    <row r="35" spans="1:46" x14ac:dyDescent="0.25">
      <c r="A35" s="123">
        <v>1999</v>
      </c>
      <c r="B35" s="118" t="s">
        <v>336</v>
      </c>
      <c r="C35" s="119">
        <v>109900</v>
      </c>
      <c r="D35" s="124">
        <f t="shared" si="0"/>
        <v>2.7372262773721623E-3</v>
      </c>
      <c r="E35" s="124">
        <f t="shared" si="2"/>
        <v>1.9480519480519431E-2</v>
      </c>
      <c r="F35" s="124">
        <f t="shared" si="4"/>
        <v>8.2758620689655116E-2</v>
      </c>
      <c r="G35" s="124">
        <f t="shared" si="5"/>
        <v>8.2758620689655116E-2</v>
      </c>
      <c r="H35" s="127"/>
      <c r="I35" s="2"/>
      <c r="J35" s="2"/>
      <c r="K35" s="122">
        <f t="shared" si="1"/>
        <v>100763.68331991127</v>
      </c>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row>
    <row r="36" spans="1:46" x14ac:dyDescent="0.25">
      <c r="A36" s="123"/>
      <c r="B36" s="118" t="s">
        <v>337</v>
      </c>
      <c r="C36" s="119">
        <v>110600</v>
      </c>
      <c r="D36" s="124">
        <f t="shared" si="0"/>
        <v>6.3694267515923553E-3</v>
      </c>
      <c r="E36" s="124">
        <f t="shared" si="2"/>
        <v>1.6544117647058876E-2</v>
      </c>
      <c r="F36" s="124">
        <f t="shared" si="4"/>
        <v>8.0078125E-2</v>
      </c>
      <c r="G36" s="124">
        <f>C36/C$35-1</f>
        <v>6.3694267515923553E-3</v>
      </c>
      <c r="H36" s="127"/>
      <c r="I36" s="2"/>
      <c r="J36" s="2"/>
      <c r="K36" s="122">
        <f t="shared" si="1"/>
        <v>101061.44253818442</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row>
    <row r="37" spans="1:46" x14ac:dyDescent="0.25">
      <c r="A37" s="123"/>
      <c r="B37" s="118" t="s">
        <v>338</v>
      </c>
      <c r="C37" s="119">
        <v>111800</v>
      </c>
      <c r="D37" s="124">
        <f t="shared" si="0"/>
        <v>1.0849909584086825E-2</v>
      </c>
      <c r="E37" s="124">
        <f t="shared" si="2"/>
        <v>2.007299270072993E-2</v>
      </c>
      <c r="F37" s="124">
        <f t="shared" si="4"/>
        <v>7.6034648700673779E-2</v>
      </c>
      <c r="G37" s="124">
        <f t="shared" ref="G37:G47" si="6">C37/C$35-1</f>
        <v>1.7288444040036488E-2</v>
      </c>
      <c r="H37" s="127"/>
      <c r="I37" s="2"/>
      <c r="J37" s="2"/>
      <c r="K37" s="122">
        <f t="shared" si="1"/>
        <v>101360.08164243578</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x14ac:dyDescent="0.25">
      <c r="A38" s="123"/>
      <c r="B38" s="118" t="s">
        <v>339</v>
      </c>
      <c r="C38" s="119">
        <v>112700</v>
      </c>
      <c r="D38" s="124">
        <f t="shared" si="0"/>
        <v>8.0500894454382799E-3</v>
      </c>
      <c r="E38" s="124">
        <f t="shared" si="2"/>
        <v>2.5477707006369421E-2</v>
      </c>
      <c r="F38" s="124">
        <f t="shared" si="4"/>
        <v>7.9501915708812154E-2</v>
      </c>
      <c r="G38" s="124">
        <f t="shared" si="6"/>
        <v>2.5477707006369421E-2</v>
      </c>
      <c r="H38" s="127"/>
      <c r="I38" s="2"/>
      <c r="J38" s="2"/>
      <c r="K38" s="122">
        <f t="shared" si="1"/>
        <v>101659.60323275055</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x14ac:dyDescent="0.25">
      <c r="A39" s="123"/>
      <c r="B39" s="118" t="s">
        <v>340</v>
      </c>
      <c r="C39" s="119">
        <v>113300</v>
      </c>
      <c r="D39" s="124">
        <f t="shared" si="0"/>
        <v>5.3238686779060185E-3</v>
      </c>
      <c r="E39" s="124">
        <f t="shared" si="2"/>
        <v>2.4412296564195302E-2</v>
      </c>
      <c r="F39" s="124">
        <f t="shared" si="4"/>
        <v>8.4210526315789513E-2</v>
      </c>
      <c r="G39" s="124">
        <f t="shared" si="6"/>
        <v>3.0937215650591376E-2</v>
      </c>
      <c r="H39" s="127"/>
      <c r="I39" s="2"/>
      <c r="J39" s="2"/>
      <c r="K39" s="122">
        <f t="shared" si="1"/>
        <v>101960.00991689724</v>
      </c>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x14ac:dyDescent="0.25">
      <c r="A40" s="123"/>
      <c r="B40" s="118" t="s">
        <v>341</v>
      </c>
      <c r="C40" s="119">
        <v>113900</v>
      </c>
      <c r="D40" s="124">
        <f t="shared" si="0"/>
        <v>5.295675198587757E-3</v>
      </c>
      <c r="E40" s="124">
        <f t="shared" si="2"/>
        <v>1.878354203935606E-2</v>
      </c>
      <c r="F40" s="124">
        <f t="shared" si="4"/>
        <v>8.4761904761904816E-2</v>
      </c>
      <c r="G40" s="124">
        <f t="shared" si="6"/>
        <v>3.6396724294813554E-2</v>
      </c>
      <c r="H40" s="127"/>
      <c r="I40" s="2"/>
      <c r="J40" s="2"/>
      <c r="K40" s="122">
        <f t="shared" si="1"/>
        <v>102261.30431035037</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x14ac:dyDescent="0.25">
      <c r="A41" s="123"/>
      <c r="B41" s="118" t="s">
        <v>342</v>
      </c>
      <c r="C41" s="119">
        <v>114300</v>
      </c>
      <c r="D41" s="124">
        <f t="shared" si="0"/>
        <v>3.5118525021948788E-3</v>
      </c>
      <c r="E41" s="124">
        <f t="shared" si="2"/>
        <v>1.419698314108242E-2</v>
      </c>
      <c r="F41" s="124">
        <f t="shared" si="4"/>
        <v>8.341232227488149E-2</v>
      </c>
      <c r="G41" s="124">
        <f t="shared" si="6"/>
        <v>4.0036396724294709E-2</v>
      </c>
      <c r="H41" s="127"/>
      <c r="I41" s="2"/>
      <c r="J41" s="2"/>
      <c r="K41" s="122">
        <f t="shared" si="1"/>
        <v>102563.48903631329</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x14ac:dyDescent="0.25">
      <c r="A42" s="123"/>
      <c r="B42" s="118" t="s">
        <v>343</v>
      </c>
      <c r="C42" s="119">
        <v>114700</v>
      </c>
      <c r="D42" s="124">
        <f t="shared" si="0"/>
        <v>3.4995625546807574E-3</v>
      </c>
      <c r="E42" s="124">
        <f t="shared" si="2"/>
        <v>1.2356575463371655E-2</v>
      </c>
      <c r="F42" s="124">
        <f t="shared" si="4"/>
        <v>8.1055607917059458E-2</v>
      </c>
      <c r="G42" s="124">
        <f t="shared" si="6"/>
        <v>4.3676069153776087E-2</v>
      </c>
      <c r="H42" s="127"/>
      <c r="I42" s="2"/>
      <c r="J42" s="2"/>
      <c r="K42" s="122">
        <f t="shared" si="1"/>
        <v>102866.56672574094</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x14ac:dyDescent="0.25">
      <c r="A43" s="123"/>
      <c r="B43" s="118" t="s">
        <v>344</v>
      </c>
      <c r="C43" s="119">
        <v>115300</v>
      </c>
      <c r="D43" s="124">
        <f t="shared" si="0"/>
        <v>5.2310374891020306E-3</v>
      </c>
      <c r="E43" s="124">
        <f t="shared" si="2"/>
        <v>1.2291483757682187E-2</v>
      </c>
      <c r="F43" s="124">
        <f t="shared" si="4"/>
        <v>7.8578110383535904E-2</v>
      </c>
      <c r="G43" s="124">
        <f t="shared" si="6"/>
        <v>4.9135577797998264E-2</v>
      </c>
      <c r="H43" s="127"/>
      <c r="I43" s="2"/>
      <c r="J43" s="2"/>
      <c r="K43" s="122">
        <f t="shared" si="1"/>
        <v>103170.54001736283</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x14ac:dyDescent="0.25">
      <c r="A44" s="123"/>
      <c r="B44" s="118" t="s">
        <v>345</v>
      </c>
      <c r="C44" s="119">
        <v>115900</v>
      </c>
      <c r="D44" s="124">
        <f t="shared" si="0"/>
        <v>5.2038161318299636E-3</v>
      </c>
      <c r="E44" s="124">
        <f t="shared" si="2"/>
        <v>1.3998250218722585E-2</v>
      </c>
      <c r="F44" s="124">
        <f t="shared" si="4"/>
        <v>7.5139146567718029E-2</v>
      </c>
      <c r="G44" s="124">
        <f t="shared" si="6"/>
        <v>5.459508644222022E-2</v>
      </c>
      <c r="H44" s="127"/>
      <c r="I44" s="2"/>
      <c r="J44" s="2"/>
      <c r="K44" s="122">
        <f t="shared" si="1"/>
        <v>103475.41155770596</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x14ac:dyDescent="0.25">
      <c r="A45" s="123"/>
      <c r="B45" s="118" t="s">
        <v>346</v>
      </c>
      <c r="C45" s="119">
        <v>117200</v>
      </c>
      <c r="D45" s="124">
        <f t="shared" si="0"/>
        <v>1.1216566005176842E-2</v>
      </c>
      <c r="E45" s="124">
        <f t="shared" si="2"/>
        <v>2.1795989537924942E-2</v>
      </c>
      <c r="F45" s="124">
        <f t="shared" si="4"/>
        <v>7.7205882352941124E-2</v>
      </c>
      <c r="G45" s="124">
        <f t="shared" si="6"/>
        <v>6.642402183803453E-2</v>
      </c>
      <c r="H45" s="127"/>
      <c r="I45" s="2"/>
      <c r="J45" s="2"/>
      <c r="K45" s="122">
        <f t="shared" si="1"/>
        <v>103781.18400111787</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x14ac:dyDescent="0.25">
      <c r="A46" s="123"/>
      <c r="B46" s="118" t="s">
        <v>347</v>
      </c>
      <c r="C46" s="119">
        <v>118400</v>
      </c>
      <c r="D46" s="124">
        <f t="shared" si="0"/>
        <v>1.0238907849829282E-2</v>
      </c>
      <c r="E46" s="124">
        <f t="shared" si="2"/>
        <v>2.6886383347788367E-2</v>
      </c>
      <c r="F46" s="124">
        <f t="shared" si="4"/>
        <v>8.0291970802919721E-2</v>
      </c>
      <c r="G46" s="124">
        <f t="shared" si="6"/>
        <v>7.7343039126478663E-2</v>
      </c>
      <c r="H46" s="127"/>
      <c r="I46" s="2"/>
      <c r="J46" s="2"/>
      <c r="K46" s="122">
        <f t="shared" si="1"/>
        <v>104087.86000978982</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x14ac:dyDescent="0.25">
      <c r="A47" s="123">
        <v>2000</v>
      </c>
      <c r="B47" s="118" t="s">
        <v>348</v>
      </c>
      <c r="C47" s="119">
        <v>119000</v>
      </c>
      <c r="D47" s="124">
        <f t="shared" si="0"/>
        <v>5.0675675675675436E-3</v>
      </c>
      <c r="E47" s="124">
        <f t="shared" si="2"/>
        <v>2.6747195858498607E-2</v>
      </c>
      <c r="F47" s="124">
        <f t="shared" si="4"/>
        <v>8.2802547770700619E-2</v>
      </c>
      <c r="G47" s="124">
        <f t="shared" si="6"/>
        <v>8.2802547770700619E-2</v>
      </c>
      <c r="H47" s="127"/>
      <c r="I47" s="2"/>
      <c r="J47" s="2"/>
      <c r="K47" s="122">
        <f t="shared" si="1"/>
        <v>104395.44225377985</v>
      </c>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x14ac:dyDescent="0.25">
      <c r="A48" s="123"/>
      <c r="B48" s="118" t="s">
        <v>349</v>
      </c>
      <c r="C48" s="119">
        <v>119500</v>
      </c>
      <c r="D48" s="124">
        <f t="shared" si="0"/>
        <v>4.2016806722688926E-3</v>
      </c>
      <c r="E48" s="124">
        <f t="shared" si="2"/>
        <v>1.9624573378839605E-2</v>
      </c>
      <c r="F48" s="124">
        <f t="shared" si="4"/>
        <v>8.0470162748643714E-2</v>
      </c>
      <c r="G48" s="124">
        <f>C48/C$47-1</f>
        <v>4.2016806722688926E-3</v>
      </c>
      <c r="H48" s="127"/>
      <c r="I48" s="2"/>
      <c r="J48" s="2"/>
      <c r="K48" s="122">
        <f t="shared" si="1"/>
        <v>104703.93341103614</v>
      </c>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x14ac:dyDescent="0.25">
      <c r="A49" s="123"/>
      <c r="B49" s="118" t="s">
        <v>350</v>
      </c>
      <c r="C49" s="119">
        <v>120600</v>
      </c>
      <c r="D49" s="124">
        <f t="shared" si="0"/>
        <v>9.2050209205021272E-3</v>
      </c>
      <c r="E49" s="124">
        <f t="shared" si="2"/>
        <v>1.8581081081081141E-2</v>
      </c>
      <c r="F49" s="124">
        <f t="shared" si="4"/>
        <v>7.8711985688729946E-2</v>
      </c>
      <c r="G49" s="124">
        <f t="shared" ref="G49:G59" si="7">C49/C$47-1</f>
        <v>1.3445378151260456E-2</v>
      </c>
      <c r="H49" s="127"/>
      <c r="I49" s="2"/>
      <c r="J49" s="2"/>
      <c r="K49" s="122">
        <f t="shared" si="1"/>
        <v>105013.33616742022</v>
      </c>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x14ac:dyDescent="0.25">
      <c r="A50" s="123"/>
      <c r="B50" s="118" t="s">
        <v>351</v>
      </c>
      <c r="C50" s="119">
        <v>121300</v>
      </c>
      <c r="D50" s="124">
        <f t="shared" si="0"/>
        <v>5.8043117744610573E-3</v>
      </c>
      <c r="E50" s="124">
        <f t="shared" si="2"/>
        <v>1.9327731092436906E-2</v>
      </c>
      <c r="F50" s="124">
        <f t="shared" si="4"/>
        <v>7.6308784383318562E-2</v>
      </c>
      <c r="G50" s="124">
        <f t="shared" si="7"/>
        <v>1.9327731092436906E-2</v>
      </c>
      <c r="H50" s="127"/>
      <c r="I50" s="2"/>
      <c r="J50" s="2"/>
      <c r="K50" s="122">
        <f t="shared" si="1"/>
        <v>105323.65321673045</v>
      </c>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x14ac:dyDescent="0.25">
      <c r="A51" s="123"/>
      <c r="B51" s="118" t="s">
        <v>352</v>
      </c>
      <c r="C51" s="119">
        <v>121800</v>
      </c>
      <c r="D51" s="124">
        <f t="shared" si="0"/>
        <v>4.1220115416322756E-3</v>
      </c>
      <c r="E51" s="124">
        <f t="shared" si="2"/>
        <v>1.9246861924686165E-2</v>
      </c>
      <c r="F51" s="124">
        <f t="shared" si="4"/>
        <v>7.5022065313327557E-2</v>
      </c>
      <c r="G51" s="124">
        <f t="shared" si="7"/>
        <v>2.3529411764705799E-2</v>
      </c>
      <c r="H51" s="127"/>
      <c r="I51" s="2"/>
      <c r="J51" s="2"/>
      <c r="K51" s="122">
        <f t="shared" si="1"/>
        <v>105634.88726072543</v>
      </c>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x14ac:dyDescent="0.25">
      <c r="A52" s="123"/>
      <c r="B52" s="118" t="s">
        <v>353</v>
      </c>
      <c r="C52" s="119">
        <v>122000</v>
      </c>
      <c r="D52" s="124">
        <f t="shared" si="0"/>
        <v>1.6420361247948545E-3</v>
      </c>
      <c r="E52" s="124">
        <f t="shared" si="2"/>
        <v>1.1608623548922115E-2</v>
      </c>
      <c r="F52" s="124">
        <f t="shared" si="4"/>
        <v>7.1115013169446906E-2</v>
      </c>
      <c r="G52" s="124">
        <f t="shared" si="7"/>
        <v>2.5210084033613356E-2</v>
      </c>
      <c r="H52" s="127"/>
      <c r="I52" s="2"/>
      <c r="J52" s="2"/>
      <c r="K52" s="122">
        <f t="shared" si="1"/>
        <v>105947.04100914751</v>
      </c>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x14ac:dyDescent="0.25">
      <c r="A53" s="123"/>
      <c r="B53" s="118" t="s">
        <v>354</v>
      </c>
      <c r="C53" s="119">
        <v>122400</v>
      </c>
      <c r="D53" s="124">
        <f t="shared" si="0"/>
        <v>3.2786885245901232E-3</v>
      </c>
      <c r="E53" s="124">
        <f t="shared" si="2"/>
        <v>9.0684253915911395E-3</v>
      </c>
      <c r="F53" s="124">
        <f t="shared" si="4"/>
        <v>7.0866141732283561E-2</v>
      </c>
      <c r="G53" s="124">
        <f t="shared" si="7"/>
        <v>2.857142857142847E-2</v>
      </c>
      <c r="H53" s="127"/>
      <c r="I53" s="2"/>
      <c r="J53" s="2"/>
      <c r="K53" s="122">
        <f t="shared" si="1"/>
        <v>106260.11717974639</v>
      </c>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x14ac:dyDescent="0.25">
      <c r="A54" s="123"/>
      <c r="B54" s="118" t="s">
        <v>355</v>
      </c>
      <c r="C54" s="119">
        <v>123100</v>
      </c>
      <c r="D54" s="124">
        <f t="shared" si="0"/>
        <v>5.7189542483659928E-3</v>
      </c>
      <c r="E54" s="124">
        <f t="shared" si="2"/>
        <v>1.0673234811165777E-2</v>
      </c>
      <c r="F54" s="124">
        <f t="shared" si="4"/>
        <v>7.3234524847427984E-2</v>
      </c>
      <c r="G54" s="124">
        <f t="shared" si="7"/>
        <v>3.4453781512605142E-2</v>
      </c>
      <c r="H54" s="127"/>
      <c r="I54" s="2"/>
      <c r="J54" s="2"/>
      <c r="K54" s="122">
        <f t="shared" si="1"/>
        <v>106574.11849830281</v>
      </c>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x14ac:dyDescent="0.25">
      <c r="A55" s="123"/>
      <c r="B55" s="118" t="s">
        <v>356</v>
      </c>
      <c r="C55" s="119">
        <v>124000</v>
      </c>
      <c r="D55" s="124">
        <f t="shared" si="0"/>
        <v>7.3111291632819153E-3</v>
      </c>
      <c r="E55" s="124">
        <f t="shared" si="2"/>
        <v>1.6393442622950838E-2</v>
      </c>
      <c r="F55" s="124">
        <f t="shared" si="4"/>
        <v>7.5455333911535138E-2</v>
      </c>
      <c r="G55" s="124">
        <f t="shared" si="7"/>
        <v>4.2016806722689148E-2</v>
      </c>
      <c r="H55" s="127"/>
      <c r="I55" s="2"/>
      <c r="J55" s="2"/>
      <c r="K55" s="122">
        <f t="shared" si="1"/>
        <v>106889.04769865224</v>
      </c>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x14ac:dyDescent="0.25">
      <c r="A56" s="123"/>
      <c r="B56" s="118" t="s">
        <v>357</v>
      </c>
      <c r="C56" s="119">
        <v>124700</v>
      </c>
      <c r="D56" s="124">
        <f t="shared" si="0"/>
        <v>5.6451612903225534E-3</v>
      </c>
      <c r="E56" s="124">
        <f t="shared" si="2"/>
        <v>1.8790849673202548E-2</v>
      </c>
      <c r="F56" s="124">
        <f t="shared" si="4"/>
        <v>7.5927523727351121E-2</v>
      </c>
      <c r="G56" s="124">
        <f t="shared" si="7"/>
        <v>4.7899159663865598E-2</v>
      </c>
      <c r="H56" s="127"/>
      <c r="I56" s="2"/>
      <c r="J56" s="2"/>
      <c r="K56" s="122">
        <f t="shared" si="1"/>
        <v>107204.90752270873</v>
      </c>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x14ac:dyDescent="0.25">
      <c r="A57" s="123"/>
      <c r="B57" s="118" t="s">
        <v>358</v>
      </c>
      <c r="C57" s="119">
        <v>124900</v>
      </c>
      <c r="D57" s="124">
        <f t="shared" si="0"/>
        <v>1.6038492381715841E-3</v>
      </c>
      <c r="E57" s="124">
        <f t="shared" si="2"/>
        <v>1.4622258326563831E-2</v>
      </c>
      <c r="F57" s="124">
        <f t="shared" si="4"/>
        <v>6.5699658703071595E-2</v>
      </c>
      <c r="G57" s="124">
        <f t="shared" si="7"/>
        <v>4.9579831932773155E-2</v>
      </c>
      <c r="H57" s="127"/>
      <c r="I57" s="2"/>
      <c r="J57" s="2"/>
      <c r="K57" s="122">
        <f t="shared" si="1"/>
        <v>107521.70072048873</v>
      </c>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x14ac:dyDescent="0.25">
      <c r="A58" s="123"/>
      <c r="B58" s="118" t="s">
        <v>359</v>
      </c>
      <c r="C58" s="119">
        <v>125200</v>
      </c>
      <c r="D58" s="124">
        <f t="shared" si="0"/>
        <v>2.4019215372297342E-3</v>
      </c>
      <c r="E58" s="124">
        <f t="shared" si="2"/>
        <v>9.6774193548387899E-3</v>
      </c>
      <c r="F58" s="124">
        <f t="shared" si="4"/>
        <v>5.7432432432432456E-2</v>
      </c>
      <c r="G58" s="124">
        <f t="shared" si="7"/>
        <v>5.2100840336134491E-2</v>
      </c>
      <c r="H58" s="127"/>
      <c r="I58" s="2"/>
      <c r="J58" s="2"/>
      <c r="K58" s="122">
        <f t="shared" si="1"/>
        <v>107839.43005013508</v>
      </c>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x14ac:dyDescent="0.25">
      <c r="A59" s="123">
        <v>2001</v>
      </c>
      <c r="B59" s="118" t="s">
        <v>360</v>
      </c>
      <c r="C59" s="119">
        <v>126000</v>
      </c>
      <c r="D59" s="124">
        <f t="shared" si="0"/>
        <v>6.389776357827559E-3</v>
      </c>
      <c r="E59" s="124">
        <f t="shared" si="2"/>
        <v>1.0425020048115519E-2</v>
      </c>
      <c r="F59" s="124">
        <f t="shared" si="4"/>
        <v>5.8823529411764719E-2</v>
      </c>
      <c r="G59" s="124">
        <f t="shared" si="7"/>
        <v>5.8823529411764719E-2</v>
      </c>
      <c r="H59" s="127"/>
      <c r="I59" s="2"/>
      <c r="J59" s="2"/>
      <c r="K59" s="122">
        <f t="shared" si="1"/>
        <v>108158.09827794097</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x14ac:dyDescent="0.25">
      <c r="A60" s="123"/>
      <c r="B60" s="118" t="s">
        <v>361</v>
      </c>
      <c r="C60" s="119">
        <v>127100</v>
      </c>
      <c r="D60" s="124">
        <f t="shared" si="0"/>
        <v>8.7301587301586991E-3</v>
      </c>
      <c r="E60" s="124">
        <f t="shared" si="2"/>
        <v>1.7614091273018495E-2</v>
      </c>
      <c r="F60" s="124">
        <f t="shared" si="4"/>
        <v>6.3598326359832535E-2</v>
      </c>
      <c r="G60" s="124">
        <f>C60/C$59-1</f>
        <v>8.7301587301586991E-3</v>
      </c>
      <c r="H60" s="127"/>
      <c r="I60" s="2"/>
      <c r="J60" s="2"/>
      <c r="K60" s="122">
        <f t="shared" si="1"/>
        <v>108477.70817837407</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x14ac:dyDescent="0.25">
      <c r="A61" s="123"/>
      <c r="B61" s="118" t="s">
        <v>362</v>
      </c>
      <c r="C61" s="119">
        <v>127700</v>
      </c>
      <c r="D61" s="124">
        <f t="shared" si="0"/>
        <v>4.7206923682139301E-3</v>
      </c>
      <c r="E61" s="124">
        <f t="shared" si="2"/>
        <v>1.9968051118210761E-2</v>
      </c>
      <c r="F61" s="124">
        <f t="shared" si="4"/>
        <v>5.8872305140961867E-2</v>
      </c>
      <c r="G61" s="124">
        <f t="shared" ref="G61:G71" si="8">C61/C$59-1</f>
        <v>1.3492063492063444E-2</v>
      </c>
      <c r="H61" s="127"/>
      <c r="I61" s="2"/>
      <c r="J61" s="2"/>
      <c r="K61" s="122">
        <f t="shared" si="1"/>
        <v>108798.26253410069</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x14ac:dyDescent="0.25">
      <c r="A62" s="123"/>
      <c r="B62" s="118" t="s">
        <v>363</v>
      </c>
      <c r="C62" s="119">
        <v>128500</v>
      </c>
      <c r="D62" s="124">
        <f t="shared" si="0"/>
        <v>6.2646828504306917E-3</v>
      </c>
      <c r="E62" s="124">
        <f t="shared" si="2"/>
        <v>1.9841269841269771E-2</v>
      </c>
      <c r="F62" s="124">
        <f t="shared" si="4"/>
        <v>5.9356966199505257E-2</v>
      </c>
      <c r="G62" s="124">
        <f t="shared" si="8"/>
        <v>1.9841269841269771E-2</v>
      </c>
      <c r="H62" s="127"/>
      <c r="I62" s="2"/>
      <c r="J62" s="2"/>
      <c r="K62" s="122">
        <f t="shared" si="1"/>
        <v>109119.76413600997</v>
      </c>
      <c r="L62" s="2"/>
      <c r="M62" s="2"/>
      <c r="N62" s="130"/>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x14ac:dyDescent="0.25">
      <c r="A63" s="123"/>
      <c r="B63" s="118" t="s">
        <v>364</v>
      </c>
      <c r="C63" s="119">
        <v>129900</v>
      </c>
      <c r="D63" s="124">
        <f t="shared" si="0"/>
        <v>1.0894941634241206E-2</v>
      </c>
      <c r="E63" s="124">
        <f t="shared" si="2"/>
        <v>2.202989771833197E-2</v>
      </c>
      <c r="F63" s="124">
        <f t="shared" si="4"/>
        <v>6.6502463054187277E-2</v>
      </c>
      <c r="G63" s="124">
        <f t="shared" si="8"/>
        <v>3.0952380952380842E-2</v>
      </c>
      <c r="H63" s="127"/>
      <c r="I63" s="2"/>
      <c r="J63" s="2"/>
      <c r="K63" s="122">
        <f t="shared" si="1"/>
        <v>109442.21578323819</v>
      </c>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x14ac:dyDescent="0.25">
      <c r="A64" s="123"/>
      <c r="B64" s="118" t="s">
        <v>365</v>
      </c>
      <c r="C64" s="119">
        <v>131200</v>
      </c>
      <c r="D64" s="124">
        <f t="shared" si="0"/>
        <v>1.000769822940728E-2</v>
      </c>
      <c r="E64" s="124">
        <f t="shared" si="2"/>
        <v>2.7407987470634332E-2</v>
      </c>
      <c r="F64" s="124">
        <f t="shared" si="4"/>
        <v>7.5409836065573721E-2</v>
      </c>
      <c r="G64" s="124">
        <f t="shared" si="8"/>
        <v>4.1269841269841345E-2</v>
      </c>
      <c r="H64" s="127"/>
      <c r="I64" s="2"/>
      <c r="J64" s="2"/>
      <c r="K64" s="122">
        <f t="shared" si="1"/>
        <v>109765.62028319317</v>
      </c>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x14ac:dyDescent="0.25">
      <c r="A65" s="123"/>
      <c r="B65" s="118" t="s">
        <v>366</v>
      </c>
      <c r="C65" s="119">
        <v>132200</v>
      </c>
      <c r="D65" s="124">
        <f t="shared" si="0"/>
        <v>7.6219512195121464E-3</v>
      </c>
      <c r="E65" s="124">
        <f t="shared" si="2"/>
        <v>2.8793774319066046E-2</v>
      </c>
      <c r="F65" s="124">
        <f t="shared" si="4"/>
        <v>8.0065359477124121E-2</v>
      </c>
      <c r="G65" s="124">
        <f t="shared" si="8"/>
        <v>4.9206349206349254E-2</v>
      </c>
      <c r="H65" s="127"/>
      <c r="I65" s="2"/>
      <c r="J65" s="2"/>
      <c r="K65" s="122">
        <f t="shared" si="1"/>
        <v>110089.98045157868</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x14ac:dyDescent="0.25">
      <c r="A66" s="123"/>
      <c r="B66" s="118" t="s">
        <v>367</v>
      </c>
      <c r="C66" s="119">
        <v>133000</v>
      </c>
      <c r="D66" s="124">
        <f t="shared" si="0"/>
        <v>6.0514372163389396E-3</v>
      </c>
      <c r="E66" s="124">
        <f t="shared" si="2"/>
        <v>2.3864511162432711E-2</v>
      </c>
      <c r="F66" s="124">
        <f t="shared" si="4"/>
        <v>8.0422420796100624E-2</v>
      </c>
      <c r="G66" s="124">
        <f t="shared" si="8"/>
        <v>5.555555555555558E-2</v>
      </c>
      <c r="H66" s="127"/>
      <c r="I66" s="2"/>
      <c r="J66" s="2"/>
      <c r="K66" s="122">
        <f t="shared" si="1"/>
        <v>110415.29911241896</v>
      </c>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x14ac:dyDescent="0.25">
      <c r="A67" s="123"/>
      <c r="B67" s="118" t="s">
        <v>368</v>
      </c>
      <c r="C67" s="119">
        <v>133700</v>
      </c>
      <c r="D67" s="124">
        <f t="shared" si="0"/>
        <v>5.2631578947368585E-3</v>
      </c>
      <c r="E67" s="124">
        <f t="shared" si="2"/>
        <v>1.9054878048780477E-2</v>
      </c>
      <c r="F67" s="124">
        <f t="shared" si="4"/>
        <v>7.8225806451612812E-2</v>
      </c>
      <c r="G67" s="124">
        <f t="shared" si="8"/>
        <v>6.1111111111111116E-2</v>
      </c>
      <c r="H67" s="127"/>
      <c r="I67" s="2"/>
      <c r="J67" s="2"/>
      <c r="K67" s="122">
        <f t="shared" si="1"/>
        <v>110741.57909808333</v>
      </c>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x14ac:dyDescent="0.25">
      <c r="A68" s="123"/>
      <c r="B68" s="118" t="s">
        <v>369</v>
      </c>
      <c r="C68" s="119">
        <v>134500</v>
      </c>
      <c r="D68" s="124">
        <f t="shared" si="0"/>
        <v>5.9835452505609954E-3</v>
      </c>
      <c r="E68" s="124">
        <f t="shared" si="2"/>
        <v>1.7397881996974229E-2</v>
      </c>
      <c r="F68" s="124">
        <f t="shared" si="4"/>
        <v>7.8588612670408953E-2</v>
      </c>
      <c r="G68" s="124">
        <f t="shared" si="8"/>
        <v>6.7460317460317443E-2</v>
      </c>
      <c r="H68" s="127"/>
      <c r="I68" s="2"/>
      <c r="J68" s="2"/>
      <c r="K68" s="122">
        <f t="shared" si="1"/>
        <v>111068.82324931081</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x14ac:dyDescent="0.25">
      <c r="A69" s="123"/>
      <c r="B69" s="118" t="s">
        <v>370</v>
      </c>
      <c r="C69" s="119">
        <v>135100</v>
      </c>
      <c r="D69" s="124">
        <f t="shared" si="0"/>
        <v>4.4609665427508549E-3</v>
      </c>
      <c r="E69" s="124">
        <f t="shared" si="2"/>
        <v>1.5789473684210575E-2</v>
      </c>
      <c r="F69" s="124">
        <f t="shared" si="4"/>
        <v>8.166533226581274E-2</v>
      </c>
      <c r="G69" s="124">
        <f t="shared" si="8"/>
        <v>7.2222222222222188E-2</v>
      </c>
      <c r="H69" s="127"/>
      <c r="I69" s="2"/>
      <c r="J69" s="2"/>
      <c r="K69" s="122">
        <f t="shared" si="1"/>
        <v>111397.03441523488</v>
      </c>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x14ac:dyDescent="0.25">
      <c r="A70" s="123"/>
      <c r="B70" s="118" t="s">
        <v>371</v>
      </c>
      <c r="C70" s="119">
        <v>135700</v>
      </c>
      <c r="D70" s="124">
        <f t="shared" si="0"/>
        <v>4.4411547002221052E-3</v>
      </c>
      <c r="E70" s="124">
        <f t="shared" si="2"/>
        <v>1.4958863126402377E-2</v>
      </c>
      <c r="F70" s="124">
        <f t="shared" si="4"/>
        <v>8.3865814696485685E-2</v>
      </c>
      <c r="G70" s="124">
        <f t="shared" si="8"/>
        <v>7.6984126984126933E-2</v>
      </c>
      <c r="H70" s="127"/>
      <c r="I70" s="2"/>
      <c r="J70" s="2"/>
      <c r="K70" s="122">
        <f t="shared" si="1"/>
        <v>111726.21545340831</v>
      </c>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x14ac:dyDescent="0.25">
      <c r="A71" s="123">
        <v>2002</v>
      </c>
      <c r="B71" s="118" t="s">
        <v>372</v>
      </c>
      <c r="C71" s="119">
        <v>136900</v>
      </c>
      <c r="D71" s="124">
        <f t="shared" si="0"/>
        <v>8.8430361090641174E-3</v>
      </c>
      <c r="E71" s="124">
        <f t="shared" si="2"/>
        <v>1.7843866171003642E-2</v>
      </c>
      <c r="F71" s="124">
        <f t="shared" si="4"/>
        <v>8.6507936507936423E-2</v>
      </c>
      <c r="G71" s="124">
        <f t="shared" si="8"/>
        <v>8.6507936507936423E-2</v>
      </c>
      <c r="H71" s="127"/>
      <c r="I71" s="2"/>
      <c r="J71" s="2"/>
      <c r="K71" s="122">
        <f t="shared" si="1"/>
        <v>112056.36922982798</v>
      </c>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x14ac:dyDescent="0.25">
      <c r="A72" s="123"/>
      <c r="B72" s="118" t="s">
        <v>373</v>
      </c>
      <c r="C72" s="119">
        <v>138200</v>
      </c>
      <c r="D72" s="124">
        <f t="shared" ref="D72:D135" si="9">C72/C71-1</f>
        <v>9.4959824689553329E-3</v>
      </c>
      <c r="E72" s="124">
        <f t="shared" si="2"/>
        <v>2.2945965951147285E-2</v>
      </c>
      <c r="F72" s="124">
        <f t="shared" si="4"/>
        <v>8.7332808811959151E-2</v>
      </c>
      <c r="G72" s="124">
        <f>C72/C$71-1</f>
        <v>9.4959824689553329E-3</v>
      </c>
      <c r="H72" s="127"/>
      <c r="I72" s="2"/>
      <c r="J72" s="2"/>
      <c r="K72" s="122">
        <f t="shared" ref="K72:K135" si="10">K71*(1+$K$5)^(1/12)</f>
        <v>112387.49861895986</v>
      </c>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x14ac:dyDescent="0.25">
      <c r="A73" s="123"/>
      <c r="B73" s="118" t="s">
        <v>374</v>
      </c>
      <c r="C73" s="119">
        <v>139100</v>
      </c>
      <c r="D73" s="124">
        <f t="shared" si="9"/>
        <v>6.5123010130245795E-3</v>
      </c>
      <c r="E73" s="124">
        <f t="shared" si="2"/>
        <v>2.5055268975681555E-2</v>
      </c>
      <c r="F73" s="124">
        <f t="shared" si="4"/>
        <v>8.9271730618637468E-2</v>
      </c>
      <c r="G73" s="124">
        <f t="shared" ref="G73:G83" si="11">C73/C$71-1</f>
        <v>1.6070124178232392E-2</v>
      </c>
      <c r="H73" s="127"/>
      <c r="I73" s="2"/>
      <c r="J73" s="2"/>
      <c r="K73" s="122">
        <f t="shared" si="10"/>
        <v>112719.60650376405</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x14ac:dyDescent="0.25">
      <c r="A74" s="123"/>
      <c r="B74" s="118" t="s">
        <v>375</v>
      </c>
      <c r="C74" s="119">
        <v>140000</v>
      </c>
      <c r="D74" s="124">
        <f t="shared" si="9"/>
        <v>6.470165348670065E-3</v>
      </c>
      <c r="E74" s="124">
        <f t="shared" ref="E74:E137" si="12">C74/C71-1</f>
        <v>2.264426588750923E-2</v>
      </c>
      <c r="F74" s="124">
        <f t="shared" si="4"/>
        <v>8.9494163424124418E-2</v>
      </c>
      <c r="G74" s="124">
        <f t="shared" si="11"/>
        <v>2.264426588750923E-2</v>
      </c>
      <c r="H74" s="127"/>
      <c r="I74" s="2"/>
      <c r="J74" s="2"/>
      <c r="K74" s="122">
        <f t="shared" si="10"/>
        <v>113052.69577571988</v>
      </c>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x14ac:dyDescent="0.25">
      <c r="A75" s="123"/>
      <c r="B75" s="118" t="s">
        <v>376</v>
      </c>
      <c r="C75" s="119">
        <v>140700</v>
      </c>
      <c r="D75" s="124">
        <f t="shared" si="9"/>
        <v>4.9999999999998934E-3</v>
      </c>
      <c r="E75" s="124">
        <f t="shared" si="12"/>
        <v>1.808972503617956E-2</v>
      </c>
      <c r="F75" s="124">
        <f t="shared" si="4"/>
        <v>8.3140877598152363E-2</v>
      </c>
      <c r="G75" s="124">
        <f t="shared" si="11"/>
        <v>2.7757487216946597E-2</v>
      </c>
      <c r="H75" s="127"/>
      <c r="I75" s="2"/>
      <c r="J75" s="2"/>
      <c r="K75" s="122">
        <f t="shared" si="10"/>
        <v>113386.76933485107</v>
      </c>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x14ac:dyDescent="0.25">
      <c r="A76" s="123"/>
      <c r="B76" s="118" t="s">
        <v>377</v>
      </c>
      <c r="C76" s="119">
        <v>141400</v>
      </c>
      <c r="D76" s="124">
        <f t="shared" si="9"/>
        <v>4.9751243781095411E-3</v>
      </c>
      <c r="E76" s="124">
        <f t="shared" si="12"/>
        <v>1.6534867002156783E-2</v>
      </c>
      <c r="F76" s="124">
        <f t="shared" si="4"/>
        <v>7.7743902439024293E-2</v>
      </c>
      <c r="G76" s="124">
        <f t="shared" si="11"/>
        <v>3.2870708546384186E-2</v>
      </c>
      <c r="H76" s="127"/>
      <c r="I76" s="2"/>
      <c r="J76" s="2"/>
      <c r="K76" s="122">
        <f t="shared" si="10"/>
        <v>113721.83008975095</v>
      </c>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x14ac:dyDescent="0.25">
      <c r="A77" s="123"/>
      <c r="B77" s="118" t="s">
        <v>378</v>
      </c>
      <c r="C77" s="119">
        <v>142300</v>
      </c>
      <c r="D77" s="124">
        <f t="shared" si="9"/>
        <v>6.3649222065063071E-3</v>
      </c>
      <c r="E77" s="124">
        <f t="shared" si="12"/>
        <v>1.6428571428571459E-2</v>
      </c>
      <c r="F77" s="124">
        <f t="shared" si="4"/>
        <v>7.6399394856278446E-2</v>
      </c>
      <c r="G77" s="124">
        <f t="shared" si="11"/>
        <v>3.9444850255661024E-2</v>
      </c>
      <c r="H77" s="127"/>
      <c r="I77" s="2"/>
      <c r="J77" s="2"/>
      <c r="K77" s="122">
        <f t="shared" si="10"/>
        <v>114057.88095760786</v>
      </c>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x14ac:dyDescent="0.25">
      <c r="A78" s="123"/>
      <c r="B78" s="118" t="s">
        <v>379</v>
      </c>
      <c r="C78" s="119">
        <v>143700</v>
      </c>
      <c r="D78" s="124">
        <f t="shared" si="9"/>
        <v>9.8383696416022293E-3</v>
      </c>
      <c r="E78" s="124">
        <f t="shared" si="12"/>
        <v>2.1321961620469176E-2</v>
      </c>
      <c r="F78" s="124">
        <f t="shared" si="4"/>
        <v>8.0451127819548773E-2</v>
      </c>
      <c r="G78" s="124">
        <f t="shared" si="11"/>
        <v>4.9671292914536203E-2</v>
      </c>
      <c r="H78" s="127"/>
      <c r="I78" s="2"/>
      <c r="J78" s="2"/>
      <c r="K78" s="122">
        <f t="shared" si="10"/>
        <v>114394.92486423049</v>
      </c>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x14ac:dyDescent="0.25">
      <c r="A79" s="123"/>
      <c r="B79" s="118" t="s">
        <v>380</v>
      </c>
      <c r="C79" s="119">
        <v>145200</v>
      </c>
      <c r="D79" s="124">
        <f t="shared" si="9"/>
        <v>1.0438413361169019E-2</v>
      </c>
      <c r="E79" s="124">
        <f t="shared" si="12"/>
        <v>2.6874115983026803E-2</v>
      </c>
      <c r="F79" s="124">
        <f t="shared" si="4"/>
        <v>8.601346297681367E-2</v>
      </c>
      <c r="G79" s="124">
        <f t="shared" si="11"/>
        <v>6.0628195763331005E-2</v>
      </c>
      <c r="H79" s="127"/>
      <c r="I79" s="2"/>
      <c r="J79" s="2"/>
      <c r="K79" s="122">
        <f t="shared" si="10"/>
        <v>114732.96474407337</v>
      </c>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x14ac:dyDescent="0.25">
      <c r="A80" s="123"/>
      <c r="B80" s="118" t="s">
        <v>381</v>
      </c>
      <c r="C80" s="119">
        <v>146600</v>
      </c>
      <c r="D80" s="124">
        <f t="shared" si="9"/>
        <v>9.6418732782368455E-3</v>
      </c>
      <c r="E80" s="124">
        <f t="shared" si="12"/>
        <v>3.0217849613492609E-2</v>
      </c>
      <c r="F80" s="124">
        <f t="shared" si="4"/>
        <v>8.9962825278810499E-2</v>
      </c>
      <c r="G80" s="124">
        <f t="shared" si="11"/>
        <v>7.0854638422205962E-2</v>
      </c>
      <c r="H80" s="127"/>
      <c r="I80" s="2"/>
      <c r="J80" s="2"/>
      <c r="K80" s="122">
        <f t="shared" si="10"/>
        <v>115072.00354026241</v>
      </c>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x14ac:dyDescent="0.25">
      <c r="A81" s="123"/>
      <c r="B81" s="118" t="s">
        <v>382</v>
      </c>
      <c r="C81" s="119">
        <v>147400</v>
      </c>
      <c r="D81" s="124">
        <f t="shared" si="9"/>
        <v>5.4570259208730487E-3</v>
      </c>
      <c r="E81" s="124">
        <f t="shared" si="12"/>
        <v>2.5748086290883876E-2</v>
      </c>
      <c r="F81" s="124">
        <f t="shared" si="4"/>
        <v>9.1043671354552158E-2</v>
      </c>
      <c r="G81" s="124">
        <f t="shared" si="11"/>
        <v>7.6698319941563176E-2</v>
      </c>
      <c r="H81" s="127"/>
      <c r="I81" s="2"/>
      <c r="J81" s="2"/>
      <c r="K81" s="122">
        <f t="shared" si="10"/>
        <v>115412.04420462051</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x14ac:dyDescent="0.25">
      <c r="A82" s="123"/>
      <c r="B82" s="118" t="s">
        <v>383</v>
      </c>
      <c r="C82" s="119">
        <v>148400</v>
      </c>
      <c r="D82" s="124">
        <f t="shared" si="9"/>
        <v>6.7842605156038793E-3</v>
      </c>
      <c r="E82" s="124">
        <f t="shared" si="12"/>
        <v>2.2038567493112948E-2</v>
      </c>
      <c r="F82" s="124">
        <f t="shared" si="4"/>
        <v>9.358879882092852E-2</v>
      </c>
      <c r="G82" s="124">
        <f t="shared" si="11"/>
        <v>8.4002921840759637E-2</v>
      </c>
      <c r="H82" s="127"/>
      <c r="I82" s="2"/>
      <c r="J82" s="2"/>
      <c r="K82" s="122">
        <f t="shared" si="10"/>
        <v>115753.08969769334</v>
      </c>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x14ac:dyDescent="0.25">
      <c r="A83" s="123">
        <v>2003</v>
      </c>
      <c r="B83" s="118" t="s">
        <v>384</v>
      </c>
      <c r="C83" s="119">
        <v>149900</v>
      </c>
      <c r="D83" s="124">
        <f t="shared" si="9"/>
        <v>1.0107816711590223E-2</v>
      </c>
      <c r="E83" s="124">
        <f t="shared" si="12"/>
        <v>2.2510231923601687E-2</v>
      </c>
      <c r="F83" s="124">
        <f t="shared" ref="F83:F146" si="13">C83/C71-1</f>
        <v>9.495982468955444E-2</v>
      </c>
      <c r="G83" s="124">
        <f t="shared" si="11"/>
        <v>9.495982468955444E-2</v>
      </c>
      <c r="H83" s="127"/>
      <c r="I83" s="2"/>
      <c r="J83" s="2"/>
      <c r="K83" s="122">
        <f t="shared" si="10"/>
        <v>116095.14298877501</v>
      </c>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x14ac:dyDescent="0.25">
      <c r="A84" s="123"/>
      <c r="B84" s="118" t="s">
        <v>385</v>
      </c>
      <c r="C84" s="119">
        <v>151400</v>
      </c>
      <c r="D84" s="124">
        <f t="shared" si="9"/>
        <v>1.0006671114076049E-2</v>
      </c>
      <c r="E84" s="124">
        <f t="shared" si="12"/>
        <v>2.7137042062415295E-2</v>
      </c>
      <c r="F84" s="124">
        <f t="shared" si="13"/>
        <v>9.5513748191027537E-2</v>
      </c>
      <c r="G84" s="124">
        <f>C84/C$83-1</f>
        <v>1.0006671114076049E-2</v>
      </c>
      <c r="H84" s="127"/>
      <c r="I84" s="2"/>
      <c r="J84" s="2"/>
      <c r="K84" s="122">
        <f t="shared" si="10"/>
        <v>116438.20705593398</v>
      </c>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x14ac:dyDescent="0.25">
      <c r="A85" s="123"/>
      <c r="B85" s="118" t="s">
        <v>386</v>
      </c>
      <c r="C85" s="119">
        <v>152600</v>
      </c>
      <c r="D85" s="124">
        <f t="shared" si="9"/>
        <v>7.9260237780713894E-3</v>
      </c>
      <c r="E85" s="124">
        <f t="shared" si="12"/>
        <v>2.8301886792452935E-2</v>
      </c>
      <c r="F85" s="124">
        <f t="shared" si="13"/>
        <v>9.7052480230050309E-2</v>
      </c>
      <c r="G85" s="124">
        <f t="shared" ref="G85:G95" si="14">C85/C$83-1</f>
        <v>1.8012008005336977E-2</v>
      </c>
      <c r="H85" s="127"/>
      <c r="I85" s="2"/>
      <c r="J85" s="2"/>
      <c r="K85" s="122">
        <f t="shared" si="10"/>
        <v>116782.28488603896</v>
      </c>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x14ac:dyDescent="0.25">
      <c r="A86" s="123"/>
      <c r="B86" s="118" t="s">
        <v>387</v>
      </c>
      <c r="C86" s="119">
        <v>153700</v>
      </c>
      <c r="D86" s="124">
        <f t="shared" si="9"/>
        <v>7.2083879423328057E-3</v>
      </c>
      <c r="E86" s="124">
        <f t="shared" si="12"/>
        <v>2.5350233488992568E-2</v>
      </c>
      <c r="F86" s="124">
        <f t="shared" si="13"/>
        <v>9.7857142857142865E-2</v>
      </c>
      <c r="G86" s="124">
        <f t="shared" si="14"/>
        <v>2.5350233488992568E-2</v>
      </c>
      <c r="H86" s="127"/>
      <c r="I86" s="2"/>
      <c r="J86" s="2"/>
      <c r="K86" s="122">
        <f t="shared" si="10"/>
        <v>117127.37947478498</v>
      </c>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x14ac:dyDescent="0.25">
      <c r="A87" s="123"/>
      <c r="B87" s="118" t="s">
        <v>388</v>
      </c>
      <c r="C87" s="119">
        <v>155000</v>
      </c>
      <c r="D87" s="124">
        <f t="shared" si="9"/>
        <v>8.458035133376729E-3</v>
      </c>
      <c r="E87" s="124">
        <f t="shared" si="12"/>
        <v>2.3778071334213946E-2</v>
      </c>
      <c r="F87" s="124">
        <f t="shared" si="13"/>
        <v>0.1016346837242359</v>
      </c>
      <c r="G87" s="124">
        <f t="shared" si="14"/>
        <v>3.4022681787858611E-2</v>
      </c>
      <c r="H87" s="127"/>
      <c r="I87" s="2"/>
      <c r="J87" s="2"/>
      <c r="K87" s="122">
        <f t="shared" si="10"/>
        <v>117473.49382671936</v>
      </c>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1:46" x14ac:dyDescent="0.25">
      <c r="A88" s="123"/>
      <c r="B88" s="118" t="s">
        <v>389</v>
      </c>
      <c r="C88" s="119">
        <v>156700</v>
      </c>
      <c r="D88" s="124">
        <f t="shared" si="9"/>
        <v>1.0967741935483888E-2</v>
      </c>
      <c r="E88" s="124">
        <f t="shared" si="12"/>
        <v>2.6867627785059023E-2</v>
      </c>
      <c r="F88" s="124">
        <f t="shared" si="13"/>
        <v>0.10820367751060811</v>
      </c>
      <c r="G88" s="124">
        <f t="shared" si="14"/>
        <v>4.5363575717144666E-2</v>
      </c>
      <c r="H88" s="127"/>
      <c r="I88" s="2"/>
      <c r="J88" s="2"/>
      <c r="K88" s="122">
        <f t="shared" si="10"/>
        <v>117820.630955268</v>
      </c>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1:46" x14ac:dyDescent="0.25">
      <c r="A89" s="123"/>
      <c r="B89" s="118" t="s">
        <v>390</v>
      </c>
      <c r="C89" s="119">
        <v>158600</v>
      </c>
      <c r="D89" s="124">
        <f t="shared" si="9"/>
        <v>1.2125079770261671E-2</v>
      </c>
      <c r="E89" s="124">
        <f t="shared" si="12"/>
        <v>3.1880286271958269E-2</v>
      </c>
      <c r="F89" s="124">
        <f t="shared" si="13"/>
        <v>0.11454673225579759</v>
      </c>
      <c r="G89" s="124">
        <f t="shared" si="14"/>
        <v>5.8038692461641173E-2</v>
      </c>
      <c r="H89" s="127"/>
      <c r="I89" s="2"/>
      <c r="J89" s="2"/>
      <c r="K89" s="122">
        <f t="shared" si="10"/>
        <v>118168.79388276151</v>
      </c>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1:46" x14ac:dyDescent="0.25">
      <c r="A90" s="123"/>
      <c r="B90" s="118" t="s">
        <v>391</v>
      </c>
      <c r="C90" s="119">
        <v>160100</v>
      </c>
      <c r="D90" s="124">
        <f t="shared" si="9"/>
        <v>9.4577553593946373E-3</v>
      </c>
      <c r="E90" s="124">
        <f t="shared" si="12"/>
        <v>3.2903225806451664E-2</v>
      </c>
      <c r="F90" s="124">
        <f t="shared" si="13"/>
        <v>0.11412665274878209</v>
      </c>
      <c r="G90" s="124">
        <f t="shared" si="14"/>
        <v>6.8045363575717221E-2</v>
      </c>
      <c r="H90" s="127"/>
      <c r="I90" s="2"/>
      <c r="J90" s="2"/>
      <c r="K90" s="122">
        <f t="shared" si="10"/>
        <v>118517.98564046157</v>
      </c>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1:46" x14ac:dyDescent="0.25">
      <c r="A91" s="123"/>
      <c r="B91" s="118" t="s">
        <v>392</v>
      </c>
      <c r="C91" s="119">
        <v>161300</v>
      </c>
      <c r="D91" s="124">
        <f t="shared" si="9"/>
        <v>7.4953154278576406E-3</v>
      </c>
      <c r="E91" s="124">
        <f t="shared" si="12"/>
        <v>2.9355456285896642E-2</v>
      </c>
      <c r="F91" s="124">
        <f t="shared" si="13"/>
        <v>0.1108815426997245</v>
      </c>
      <c r="G91" s="124">
        <f t="shared" si="14"/>
        <v>7.6050700466977927E-2</v>
      </c>
      <c r="H91" s="127"/>
      <c r="I91" s="2"/>
      <c r="J91" s="2"/>
      <c r="K91" s="122">
        <f t="shared" si="10"/>
        <v>118868.20926858731</v>
      </c>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1:46" x14ac:dyDescent="0.25">
      <c r="A92" s="123"/>
      <c r="B92" s="118" t="s">
        <v>393</v>
      </c>
      <c r="C92" s="119">
        <v>162300</v>
      </c>
      <c r="D92" s="124">
        <f t="shared" si="9"/>
        <v>6.1996280223186595E-3</v>
      </c>
      <c r="E92" s="124">
        <f t="shared" si="12"/>
        <v>2.3329129886507038E-2</v>
      </c>
      <c r="F92" s="124">
        <f t="shared" si="13"/>
        <v>0.10709413369713516</v>
      </c>
      <c r="G92" s="124">
        <f t="shared" si="14"/>
        <v>8.2721814543028627E-2</v>
      </c>
      <c r="H92" s="127"/>
      <c r="I92" s="2"/>
      <c r="J92" s="2"/>
      <c r="K92" s="122">
        <f t="shared" si="10"/>
        <v>119219.46781634177</v>
      </c>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1:46" x14ac:dyDescent="0.25">
      <c r="A93" s="123"/>
      <c r="B93" s="118" t="s">
        <v>394</v>
      </c>
      <c r="C93" s="119">
        <v>163500</v>
      </c>
      <c r="D93" s="124">
        <f t="shared" si="9"/>
        <v>7.3937153419594281E-3</v>
      </c>
      <c r="E93" s="124">
        <f t="shared" si="12"/>
        <v>2.1236727045596426E-2</v>
      </c>
      <c r="F93" s="124">
        <f t="shared" si="13"/>
        <v>0.10922659430122117</v>
      </c>
      <c r="G93" s="124">
        <f t="shared" si="14"/>
        <v>9.0727151434289555E-2</v>
      </c>
      <c r="H93" s="127"/>
      <c r="I93" s="2"/>
      <c r="J93" s="2"/>
      <c r="K93" s="122">
        <f t="shared" si="10"/>
        <v>119571.7643419385</v>
      </c>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1:46" x14ac:dyDescent="0.25">
      <c r="A94" s="123"/>
      <c r="B94" s="118" t="s">
        <v>395</v>
      </c>
      <c r="C94" s="119">
        <v>164900</v>
      </c>
      <c r="D94" s="124">
        <f t="shared" si="9"/>
        <v>8.5626911314984344E-3</v>
      </c>
      <c r="E94" s="124">
        <f t="shared" si="12"/>
        <v>2.2318660880347174E-2</v>
      </c>
      <c r="F94" s="124">
        <f t="shared" si="13"/>
        <v>0.11118598382749334</v>
      </c>
      <c r="G94" s="124">
        <f t="shared" si="14"/>
        <v>0.10006671114076049</v>
      </c>
      <c r="H94" s="127"/>
      <c r="I94" s="2"/>
      <c r="J94" s="2"/>
      <c r="K94" s="122">
        <f t="shared" si="10"/>
        <v>119925.10191262812</v>
      </c>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1:46" x14ac:dyDescent="0.25">
      <c r="A95" s="123">
        <v>2004</v>
      </c>
      <c r="B95" s="118" t="s">
        <v>396</v>
      </c>
      <c r="C95" s="119">
        <v>166700</v>
      </c>
      <c r="D95" s="124">
        <f t="shared" si="9"/>
        <v>1.0915706488781041E-2</v>
      </c>
      <c r="E95" s="124">
        <f t="shared" si="12"/>
        <v>2.71102895871842E-2</v>
      </c>
      <c r="F95" s="124">
        <f t="shared" si="13"/>
        <v>0.11207471647765166</v>
      </c>
      <c r="G95" s="124">
        <f t="shared" si="14"/>
        <v>0.11207471647765166</v>
      </c>
      <c r="H95" s="127"/>
      <c r="I95" s="2"/>
      <c r="J95" s="2"/>
      <c r="K95" s="122">
        <f t="shared" si="10"/>
        <v>120279.48360472507</v>
      </c>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1:46" x14ac:dyDescent="0.25">
      <c r="A96" s="123"/>
      <c r="B96" s="118" t="s">
        <v>397</v>
      </c>
      <c r="C96" s="119">
        <v>168800</v>
      </c>
      <c r="D96" s="124">
        <f t="shared" si="9"/>
        <v>1.2597480503899305E-2</v>
      </c>
      <c r="E96" s="124">
        <f t="shared" si="12"/>
        <v>3.2415902140672692E-2</v>
      </c>
      <c r="F96" s="124">
        <f t="shared" si="13"/>
        <v>0.11492734478203426</v>
      </c>
      <c r="G96" s="124">
        <f>C96/C$95-1</f>
        <v>1.2597480503899305E-2</v>
      </c>
      <c r="H96" s="127"/>
      <c r="I96" s="2"/>
      <c r="J96" s="2"/>
      <c r="K96" s="122">
        <f t="shared" si="10"/>
        <v>120634.91250363436</v>
      </c>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1:46" x14ac:dyDescent="0.25">
      <c r="A97" s="123"/>
      <c r="B97" s="118" t="s">
        <v>398</v>
      </c>
      <c r="C97" s="119">
        <v>170800</v>
      </c>
      <c r="D97" s="124">
        <f t="shared" si="9"/>
        <v>1.1848341232227444E-2</v>
      </c>
      <c r="E97" s="124">
        <f t="shared" si="12"/>
        <v>3.5779260157671411E-2</v>
      </c>
      <c r="F97" s="124">
        <f t="shared" si="13"/>
        <v>0.11926605504587151</v>
      </c>
      <c r="G97" s="124">
        <f t="shared" ref="G97:G107" si="15">C97/C$95-1</f>
        <v>2.4595080983803141E-2</v>
      </c>
      <c r="H97" s="127"/>
      <c r="I97" s="2"/>
      <c r="J97" s="2"/>
      <c r="K97" s="122">
        <f t="shared" si="10"/>
        <v>120991.39170387846</v>
      </c>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1:46" x14ac:dyDescent="0.25">
      <c r="A98" s="123"/>
      <c r="B98" s="118" t="s">
        <v>399</v>
      </c>
      <c r="C98" s="119">
        <v>172400</v>
      </c>
      <c r="D98" s="124">
        <f t="shared" si="9"/>
        <v>9.3676814988290502E-3</v>
      </c>
      <c r="E98" s="124">
        <f t="shared" si="12"/>
        <v>3.4193161367726432E-2</v>
      </c>
      <c r="F98" s="124">
        <f t="shared" si="13"/>
        <v>0.12166558230318802</v>
      </c>
      <c r="G98" s="124">
        <f t="shared" si="15"/>
        <v>3.4193161367726432E-2</v>
      </c>
      <c r="H98" s="127"/>
      <c r="I98" s="2"/>
      <c r="J98" s="2"/>
      <c r="K98" s="122">
        <f t="shared" si="10"/>
        <v>121348.92430912421</v>
      </c>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1:46" x14ac:dyDescent="0.25">
      <c r="A99" s="123"/>
      <c r="B99" s="118" t="s">
        <v>400</v>
      </c>
      <c r="C99" s="119">
        <v>173800</v>
      </c>
      <c r="D99" s="124">
        <f t="shared" si="9"/>
        <v>8.1206496519721227E-3</v>
      </c>
      <c r="E99" s="124">
        <f t="shared" si="12"/>
        <v>2.962085308056861E-2</v>
      </c>
      <c r="F99" s="124">
        <f t="shared" si="13"/>
        <v>0.1212903225806452</v>
      </c>
      <c r="G99" s="124">
        <f t="shared" si="15"/>
        <v>4.2591481703659229E-2</v>
      </c>
      <c r="H99" s="127"/>
      <c r="I99" s="2"/>
      <c r="J99" s="2"/>
      <c r="K99" s="122">
        <f t="shared" si="10"/>
        <v>121707.5134322099</v>
      </c>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1:46" x14ac:dyDescent="0.25">
      <c r="A100" s="123"/>
      <c r="B100" s="118" t="s">
        <v>401</v>
      </c>
      <c r="C100" s="119">
        <v>175100</v>
      </c>
      <c r="D100" s="124">
        <f t="shared" si="9"/>
        <v>7.4798619102416364E-3</v>
      </c>
      <c r="E100" s="124">
        <f t="shared" si="12"/>
        <v>2.5175644028103017E-2</v>
      </c>
      <c r="F100" s="124">
        <f t="shared" si="13"/>
        <v>0.11742182514358657</v>
      </c>
      <c r="G100" s="124">
        <f t="shared" si="15"/>
        <v>5.0389922015596778E-2</v>
      </c>
      <c r="H100" s="127"/>
      <c r="I100" s="2"/>
      <c r="J100" s="2"/>
      <c r="K100" s="122">
        <f t="shared" si="10"/>
        <v>122067.16219517232</v>
      </c>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1:46" x14ac:dyDescent="0.25">
      <c r="A101" s="123"/>
      <c r="B101" s="118" t="s">
        <v>402</v>
      </c>
      <c r="C101" s="119">
        <v>176400</v>
      </c>
      <c r="D101" s="124">
        <f t="shared" si="9"/>
        <v>7.4243289548829861E-3</v>
      </c>
      <c r="E101" s="124">
        <f t="shared" si="12"/>
        <v>2.3201856148491906E-2</v>
      </c>
      <c r="F101" s="124">
        <f t="shared" si="13"/>
        <v>0.11223203026481721</v>
      </c>
      <c r="G101" s="124">
        <f t="shared" si="15"/>
        <v>5.8188362327534549E-2</v>
      </c>
      <c r="H101" s="127"/>
      <c r="I101" s="2"/>
      <c r="J101" s="2"/>
      <c r="K101" s="122">
        <f t="shared" si="10"/>
        <v>122427.87372927394</v>
      </c>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1:46" x14ac:dyDescent="0.25">
      <c r="A102" s="123"/>
      <c r="B102" s="118" t="s">
        <v>403</v>
      </c>
      <c r="C102" s="119">
        <v>177900</v>
      </c>
      <c r="D102" s="124">
        <f t="shared" si="9"/>
        <v>8.5034013605442826E-3</v>
      </c>
      <c r="E102" s="124">
        <f t="shared" si="12"/>
        <v>2.3590333716916101E-2</v>
      </c>
      <c r="F102" s="124">
        <f t="shared" si="13"/>
        <v>0.11118051217988767</v>
      </c>
      <c r="G102" s="124">
        <f t="shared" si="15"/>
        <v>6.7186562687462592E-2</v>
      </c>
      <c r="H102" s="127"/>
      <c r="I102" s="2"/>
      <c r="J102" s="2"/>
      <c r="K102" s="122">
        <f t="shared" si="10"/>
        <v>122789.65117503022</v>
      </c>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1:46" x14ac:dyDescent="0.25">
      <c r="A103" s="123"/>
      <c r="B103" s="118" t="s">
        <v>404</v>
      </c>
      <c r="C103" s="119">
        <v>180000</v>
      </c>
      <c r="D103" s="124">
        <f t="shared" si="9"/>
        <v>1.180438448566612E-2</v>
      </c>
      <c r="E103" s="124">
        <f t="shared" si="12"/>
        <v>2.7984009137635546E-2</v>
      </c>
      <c r="F103" s="124">
        <f t="shared" si="13"/>
        <v>0.11593304401735893</v>
      </c>
      <c r="G103" s="124">
        <f t="shared" si="15"/>
        <v>7.9784043191361675E-2</v>
      </c>
      <c r="H103" s="127"/>
      <c r="I103" s="2"/>
      <c r="J103" s="2"/>
      <c r="K103" s="122">
        <f t="shared" si="10"/>
        <v>123152.49768223689</v>
      </c>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1:46" x14ac:dyDescent="0.25">
      <c r="A104" s="123"/>
      <c r="B104" s="118" t="s">
        <v>405</v>
      </c>
      <c r="C104" s="119">
        <v>182400</v>
      </c>
      <c r="D104" s="124">
        <f t="shared" si="9"/>
        <v>1.3333333333333419E-2</v>
      </c>
      <c r="E104" s="124">
        <f t="shared" si="12"/>
        <v>3.4013605442176909E-2</v>
      </c>
      <c r="F104" s="124">
        <f t="shared" si="13"/>
        <v>0.12384473197781887</v>
      </c>
      <c r="G104" s="124">
        <f t="shared" si="15"/>
        <v>9.4181163767246501E-2</v>
      </c>
      <c r="H104" s="127"/>
      <c r="I104" s="2"/>
      <c r="J104" s="2"/>
      <c r="K104" s="122">
        <f t="shared" si="10"/>
        <v>123516.41640999743</v>
      </c>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1:46" x14ac:dyDescent="0.25">
      <c r="A105" s="123"/>
      <c r="B105" s="118" t="s">
        <v>406</v>
      </c>
      <c r="C105" s="119">
        <v>184100</v>
      </c>
      <c r="D105" s="124">
        <f t="shared" si="9"/>
        <v>9.3201754385965341E-3</v>
      </c>
      <c r="E105" s="124">
        <f t="shared" si="12"/>
        <v>3.4851039910061887E-2</v>
      </c>
      <c r="F105" s="124">
        <f t="shared" si="13"/>
        <v>0.1259938837920489</v>
      </c>
      <c r="G105" s="124">
        <f t="shared" si="15"/>
        <v>0.10437912417516504</v>
      </c>
      <c r="H105" s="127"/>
      <c r="I105" s="2"/>
      <c r="J105" s="2"/>
      <c r="K105" s="122">
        <f t="shared" si="10"/>
        <v>123881.41052675054</v>
      </c>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1:46" x14ac:dyDescent="0.25">
      <c r="A106" s="123"/>
      <c r="B106" s="118" t="s">
        <v>407</v>
      </c>
      <c r="C106" s="119">
        <v>185500</v>
      </c>
      <c r="D106" s="124">
        <f t="shared" si="9"/>
        <v>7.6045627376426506E-3</v>
      </c>
      <c r="E106" s="124">
        <f t="shared" si="12"/>
        <v>3.0555555555555447E-2</v>
      </c>
      <c r="F106" s="124">
        <f t="shared" si="13"/>
        <v>0.1249241964827168</v>
      </c>
      <c r="G106" s="124">
        <f t="shared" si="15"/>
        <v>0.11277744451109784</v>
      </c>
      <c r="H106" s="127"/>
      <c r="I106" s="2"/>
      <c r="J106" s="2"/>
      <c r="K106" s="122">
        <f t="shared" si="10"/>
        <v>124247.48321029772</v>
      </c>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1:46" x14ac:dyDescent="0.25">
      <c r="A107" s="123">
        <v>2005</v>
      </c>
      <c r="B107" s="118" t="s">
        <v>408</v>
      </c>
      <c r="C107" s="119">
        <v>187400</v>
      </c>
      <c r="D107" s="124">
        <f t="shared" si="9"/>
        <v>1.0242587601078101E-2</v>
      </c>
      <c r="E107" s="124">
        <f t="shared" si="12"/>
        <v>2.7412280701754277E-2</v>
      </c>
      <c r="F107" s="124">
        <f t="shared" si="13"/>
        <v>0.12417516496700665</v>
      </c>
      <c r="G107" s="124">
        <f t="shared" si="15"/>
        <v>0.12417516496700665</v>
      </c>
      <c r="H107" s="127"/>
      <c r="I107" s="2"/>
      <c r="J107" s="2"/>
      <c r="K107" s="122">
        <f t="shared" si="10"/>
        <v>124614.63764783101</v>
      </c>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1:46" x14ac:dyDescent="0.25">
      <c r="A108" s="123"/>
      <c r="B108" s="118" t="s">
        <v>409</v>
      </c>
      <c r="C108" s="119">
        <v>189100</v>
      </c>
      <c r="D108" s="124">
        <f t="shared" si="9"/>
        <v>9.0715048025613587E-3</v>
      </c>
      <c r="E108" s="124">
        <f t="shared" si="12"/>
        <v>2.7159152634437911E-2</v>
      </c>
      <c r="F108" s="124">
        <f t="shared" si="13"/>
        <v>0.12026066350710907</v>
      </c>
      <c r="G108" s="124">
        <f>C108/C$107-1</f>
        <v>9.0715048025613587E-3</v>
      </c>
      <c r="H108" s="127"/>
      <c r="I108" s="2"/>
      <c r="J108" s="2"/>
      <c r="K108" s="122">
        <f t="shared" si="10"/>
        <v>124982.87703596061</v>
      </c>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1:46" x14ac:dyDescent="0.25">
      <c r="A109" s="123"/>
      <c r="B109" s="118" t="s">
        <v>410</v>
      </c>
      <c r="C109" s="119">
        <v>190000</v>
      </c>
      <c r="D109" s="124">
        <f t="shared" si="9"/>
        <v>4.7593865679533831E-3</v>
      </c>
      <c r="E109" s="124">
        <f t="shared" si="12"/>
        <v>2.4258760107816801E-2</v>
      </c>
      <c r="F109" s="124">
        <f t="shared" si="13"/>
        <v>0.11241217798594838</v>
      </c>
      <c r="G109" s="124">
        <f t="shared" ref="G109:G119" si="16">C109/C$107-1</f>
        <v>1.3874066168623189E-2</v>
      </c>
      <c r="H109" s="127"/>
      <c r="I109" s="2"/>
      <c r="J109" s="2"/>
      <c r="K109" s="122">
        <f t="shared" si="10"/>
        <v>125352.20458074284</v>
      </c>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1:46" x14ac:dyDescent="0.25">
      <c r="A110" s="123"/>
      <c r="B110" s="118" t="s">
        <v>411</v>
      </c>
      <c r="C110" s="119">
        <v>190700</v>
      </c>
      <c r="D110" s="124">
        <f t="shared" si="9"/>
        <v>3.6842105263157343E-3</v>
      </c>
      <c r="E110" s="124">
        <f t="shared" si="12"/>
        <v>1.7609391675560193E-2</v>
      </c>
      <c r="F110" s="124">
        <f t="shared" si="13"/>
        <v>0.10614849187935027</v>
      </c>
      <c r="G110" s="124">
        <f t="shared" si="16"/>
        <v>1.7609391675560193E-2</v>
      </c>
      <c r="H110" s="127"/>
      <c r="I110" s="2"/>
      <c r="J110" s="2"/>
      <c r="K110" s="122">
        <f t="shared" si="10"/>
        <v>125722.62349770794</v>
      </c>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1:46" x14ac:dyDescent="0.25">
      <c r="A111" s="123"/>
      <c r="B111" s="118" t="s">
        <v>412</v>
      </c>
      <c r="C111" s="119">
        <v>190900</v>
      </c>
      <c r="D111" s="124">
        <f t="shared" si="9"/>
        <v>1.0487676979549221E-3</v>
      </c>
      <c r="E111" s="124">
        <f t="shared" si="12"/>
        <v>9.5187731359069883E-3</v>
      </c>
      <c r="F111" s="124">
        <f t="shared" si="13"/>
        <v>9.8388952819332465E-2</v>
      </c>
      <c r="G111" s="124">
        <f t="shared" si="16"/>
        <v>1.8676627534685242E-2</v>
      </c>
      <c r="H111" s="127"/>
      <c r="I111" s="2"/>
      <c r="J111" s="2"/>
      <c r="K111" s="122">
        <f t="shared" si="10"/>
        <v>126094.13701188819</v>
      </c>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1:46" x14ac:dyDescent="0.25">
      <c r="A112" s="123"/>
      <c r="B112" s="118" t="s">
        <v>413</v>
      </c>
      <c r="C112" s="119">
        <v>191200</v>
      </c>
      <c r="D112" s="124">
        <f t="shared" si="9"/>
        <v>1.5715034049239573E-3</v>
      </c>
      <c r="E112" s="124">
        <f t="shared" si="12"/>
        <v>6.3157894736842746E-3</v>
      </c>
      <c r="F112" s="124">
        <f t="shared" si="13"/>
        <v>9.1947458595088571E-2</v>
      </c>
      <c r="G112" s="124">
        <f t="shared" si="16"/>
        <v>2.0277481323372371E-2</v>
      </c>
      <c r="H112" s="127"/>
      <c r="I112" s="2"/>
      <c r="J112" s="2"/>
      <c r="K112" s="122">
        <f t="shared" si="10"/>
        <v>126466.74835784588</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1:46" x14ac:dyDescent="0.25">
      <c r="A113" s="123"/>
      <c r="B113" s="118" t="s">
        <v>414</v>
      </c>
      <c r="C113" s="119">
        <v>191600</v>
      </c>
      <c r="D113" s="124">
        <f t="shared" si="9"/>
        <v>2.0920502092049986E-3</v>
      </c>
      <c r="E113" s="124">
        <f t="shared" si="12"/>
        <v>4.7194546407971494E-3</v>
      </c>
      <c r="F113" s="124">
        <f t="shared" si="13"/>
        <v>8.6167800453514687E-2</v>
      </c>
      <c r="G113" s="124">
        <f t="shared" si="16"/>
        <v>2.2411953041622246E-2</v>
      </c>
      <c r="H113" s="127"/>
      <c r="I113" s="2"/>
      <c r="J113" s="2"/>
      <c r="K113" s="122">
        <f t="shared" si="10"/>
        <v>126840.46077970152</v>
      </c>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1:46" x14ac:dyDescent="0.25">
      <c r="A114" s="123"/>
      <c r="B114" s="118" t="s">
        <v>415</v>
      </c>
      <c r="C114" s="119">
        <v>192200</v>
      </c>
      <c r="D114" s="124">
        <f t="shared" si="9"/>
        <v>3.1315240083507057E-3</v>
      </c>
      <c r="E114" s="124">
        <f t="shared" si="12"/>
        <v>6.8098480880041112E-3</v>
      </c>
      <c r="F114" s="124">
        <f t="shared" si="13"/>
        <v>8.0382237211916729E-2</v>
      </c>
      <c r="G114" s="124">
        <f t="shared" si="16"/>
        <v>2.5613660618996725E-2</v>
      </c>
      <c r="H114" s="127"/>
      <c r="I114" s="2"/>
      <c r="J114" s="2"/>
      <c r="K114" s="122">
        <f t="shared" si="10"/>
        <v>127215.27753116208</v>
      </c>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1:46" x14ac:dyDescent="0.25">
      <c r="A115" s="123"/>
      <c r="B115" s="118" t="s">
        <v>416</v>
      </c>
      <c r="C115" s="119">
        <v>191900</v>
      </c>
      <c r="D115" s="124">
        <f t="shared" si="9"/>
        <v>-1.5608740894901274E-3</v>
      </c>
      <c r="E115" s="124">
        <f t="shared" si="12"/>
        <v>3.6610878661087476E-3</v>
      </c>
      <c r="F115" s="124">
        <f t="shared" si="13"/>
        <v>6.6111111111111009E-2</v>
      </c>
      <c r="G115" s="124">
        <f t="shared" si="16"/>
        <v>2.4012806830309597E-2</v>
      </c>
      <c r="H115" s="127"/>
      <c r="I115" s="2"/>
      <c r="J115" s="2"/>
      <c r="K115" s="122">
        <f t="shared" si="10"/>
        <v>127591.2018755493</v>
      </c>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1:46" x14ac:dyDescent="0.25">
      <c r="A116" s="123"/>
      <c r="B116" s="118" t="s">
        <v>417</v>
      </c>
      <c r="C116" s="119">
        <v>191900</v>
      </c>
      <c r="D116" s="124">
        <f t="shared" si="9"/>
        <v>0</v>
      </c>
      <c r="E116" s="124">
        <f t="shared" si="12"/>
        <v>1.5657620041753528E-3</v>
      </c>
      <c r="F116" s="124">
        <f t="shared" si="13"/>
        <v>5.2083333333333259E-2</v>
      </c>
      <c r="G116" s="124">
        <f t="shared" si="16"/>
        <v>2.4012806830309597E-2</v>
      </c>
      <c r="H116" s="127"/>
      <c r="I116" s="2"/>
      <c r="J116" s="2"/>
      <c r="K116" s="122">
        <f t="shared" si="10"/>
        <v>127968.23708582815</v>
      </c>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1:46" x14ac:dyDescent="0.25">
      <c r="A117" s="123"/>
      <c r="B117" s="118" t="s">
        <v>418</v>
      </c>
      <c r="C117" s="119">
        <v>192700</v>
      </c>
      <c r="D117" s="124">
        <f t="shared" si="9"/>
        <v>4.168837936425307E-3</v>
      </c>
      <c r="E117" s="124">
        <f t="shared" si="12"/>
        <v>2.601456815816805E-3</v>
      </c>
      <c r="F117" s="124">
        <f t="shared" si="13"/>
        <v>4.6713742531232949E-2</v>
      </c>
      <c r="G117" s="124">
        <f t="shared" si="16"/>
        <v>2.8281750266808903E-2</v>
      </c>
      <c r="H117" s="127"/>
      <c r="I117" s="2"/>
      <c r="J117" s="2"/>
      <c r="K117" s="122">
        <f t="shared" si="10"/>
        <v>128346.38644463527</v>
      </c>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1:46" x14ac:dyDescent="0.25">
      <c r="A118" s="123"/>
      <c r="B118" s="118" t="s">
        <v>419</v>
      </c>
      <c r="C118" s="119">
        <v>193600</v>
      </c>
      <c r="D118" s="124">
        <f t="shared" si="9"/>
        <v>4.6704722366373019E-3</v>
      </c>
      <c r="E118" s="124">
        <f t="shared" si="12"/>
        <v>8.8587806149036386E-3</v>
      </c>
      <c r="F118" s="124">
        <f t="shared" si="13"/>
        <v>4.3665768194069976E-2</v>
      </c>
      <c r="G118" s="124">
        <f t="shared" si="16"/>
        <v>3.3084311632870955E-2</v>
      </c>
      <c r="H118" s="127"/>
      <c r="I118" s="2"/>
      <c r="J118" s="2"/>
      <c r="K118" s="122">
        <f t="shared" si="10"/>
        <v>128725.65324430758</v>
      </c>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1:46" x14ac:dyDescent="0.25">
      <c r="A119" s="123">
        <v>2006</v>
      </c>
      <c r="B119" s="118" t="s">
        <v>420</v>
      </c>
      <c r="C119" s="119">
        <v>193800</v>
      </c>
      <c r="D119" s="124">
        <f t="shared" si="9"/>
        <v>1.0330578512396382E-3</v>
      </c>
      <c r="E119" s="124">
        <f t="shared" si="12"/>
        <v>9.9009900990099098E-3</v>
      </c>
      <c r="F119" s="124">
        <f t="shared" si="13"/>
        <v>3.4151547491995782E-2</v>
      </c>
      <c r="G119" s="124">
        <f t="shared" si="16"/>
        <v>3.4151547491995782E-2</v>
      </c>
      <c r="H119" s="127"/>
      <c r="I119" s="2"/>
      <c r="J119" s="2"/>
      <c r="K119" s="122">
        <f t="shared" si="10"/>
        <v>129106.04078691095</v>
      </c>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1:46" x14ac:dyDescent="0.25">
      <c r="A120" s="123"/>
      <c r="B120" s="118" t="s">
        <v>421</v>
      </c>
      <c r="C120" s="119">
        <v>194300</v>
      </c>
      <c r="D120" s="124">
        <f t="shared" si="9"/>
        <v>2.5799793601650745E-3</v>
      </c>
      <c r="E120" s="124">
        <f t="shared" si="12"/>
        <v>8.3030617540218454E-3</v>
      </c>
      <c r="F120" s="124">
        <f t="shared" si="13"/>
        <v>2.7498677948175621E-2</v>
      </c>
      <c r="G120" s="124">
        <f>C120/C$119-1</f>
        <v>2.5799793601650745E-3</v>
      </c>
      <c r="H120" s="127"/>
      <c r="I120" s="2"/>
      <c r="J120" s="2"/>
      <c r="K120" s="122">
        <f t="shared" si="10"/>
        <v>129487.55238426891</v>
      </c>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1:46" x14ac:dyDescent="0.25">
      <c r="A121" s="123"/>
      <c r="B121" s="118" t="s">
        <v>422</v>
      </c>
      <c r="C121" s="119">
        <v>194500</v>
      </c>
      <c r="D121" s="124">
        <f t="shared" si="9"/>
        <v>1.0293360782296368E-3</v>
      </c>
      <c r="E121" s="124">
        <f t="shared" si="12"/>
        <v>4.648760330578483E-3</v>
      </c>
      <c r="F121" s="124">
        <f t="shared" si="13"/>
        <v>2.3684210526315752E-2</v>
      </c>
      <c r="G121" s="124">
        <f t="shared" ref="G121:G131" si="17">C121/C$119-1</f>
        <v>3.6119711042310598E-3</v>
      </c>
      <c r="H121" s="127"/>
      <c r="I121" s="2"/>
      <c r="J121" s="2"/>
      <c r="K121" s="122">
        <f t="shared" si="10"/>
        <v>129870.19135799154</v>
      </c>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1:46" x14ac:dyDescent="0.25">
      <c r="A122" s="123"/>
      <c r="B122" s="118" t="s">
        <v>423</v>
      </c>
      <c r="C122" s="119">
        <v>194500</v>
      </c>
      <c r="D122" s="124">
        <f t="shared" si="9"/>
        <v>0</v>
      </c>
      <c r="E122" s="124">
        <f t="shared" si="12"/>
        <v>3.6119711042310598E-3</v>
      </c>
      <c r="F122" s="124">
        <f t="shared" si="13"/>
        <v>1.9926586261143076E-2</v>
      </c>
      <c r="G122" s="124">
        <f t="shared" si="17"/>
        <v>3.6119711042310598E-3</v>
      </c>
      <c r="H122" s="127"/>
      <c r="I122" s="2"/>
      <c r="J122" s="2"/>
      <c r="K122" s="122">
        <f t="shared" si="10"/>
        <v>130253.96103950434</v>
      </c>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1:46" x14ac:dyDescent="0.25">
      <c r="A123" s="123"/>
      <c r="B123" s="118" t="s">
        <v>424</v>
      </c>
      <c r="C123" s="119">
        <v>194500</v>
      </c>
      <c r="D123" s="124">
        <f t="shared" si="9"/>
        <v>0</v>
      </c>
      <c r="E123" s="124">
        <f t="shared" si="12"/>
        <v>1.0293360782296368E-3</v>
      </c>
      <c r="F123" s="124">
        <f t="shared" si="13"/>
        <v>1.8858040859088598E-2</v>
      </c>
      <c r="G123" s="124">
        <f t="shared" si="17"/>
        <v>3.6119711042310598E-3</v>
      </c>
      <c r="H123" s="127"/>
      <c r="I123" s="2"/>
      <c r="J123" s="2"/>
      <c r="K123" s="122">
        <f t="shared" si="10"/>
        <v>130638.86477007727</v>
      </c>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1:46" x14ac:dyDescent="0.25">
      <c r="A124" s="123"/>
      <c r="B124" s="118" t="s">
        <v>425</v>
      </c>
      <c r="C124" s="119">
        <v>194600</v>
      </c>
      <c r="D124" s="124">
        <f t="shared" si="9"/>
        <v>5.1413881748074708E-4</v>
      </c>
      <c r="E124" s="124">
        <f t="shared" si="12"/>
        <v>5.1413881748074708E-4</v>
      </c>
      <c r="F124" s="124">
        <f t="shared" si="13"/>
        <v>1.778242677824271E-2</v>
      </c>
      <c r="G124" s="124">
        <f t="shared" si="17"/>
        <v>4.1279669762641635E-3</v>
      </c>
      <c r="H124" s="127"/>
      <c r="I124" s="2"/>
      <c r="J124" s="2"/>
      <c r="K124" s="122">
        <f t="shared" si="10"/>
        <v>131024.90590085382</v>
      </c>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1:46" x14ac:dyDescent="0.25">
      <c r="A125" s="123"/>
      <c r="B125" s="118" t="s">
        <v>426</v>
      </c>
      <c r="C125" s="119">
        <v>194000</v>
      </c>
      <c r="D125" s="124">
        <f t="shared" si="9"/>
        <v>-3.0832476875641834E-3</v>
      </c>
      <c r="E125" s="124">
        <f t="shared" si="12"/>
        <v>-2.5706940874036244E-3</v>
      </c>
      <c r="F125" s="124">
        <f t="shared" si="13"/>
        <v>1.2526096033402823E-2</v>
      </c>
      <c r="G125" s="124">
        <f t="shared" si="17"/>
        <v>1.0319917440659854E-3</v>
      </c>
      <c r="H125" s="127"/>
      <c r="I125" s="2"/>
      <c r="J125" s="2"/>
      <c r="K125" s="122">
        <f t="shared" si="10"/>
        <v>131412.08779288019</v>
      </c>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1:46" x14ac:dyDescent="0.25">
      <c r="A126" s="123"/>
      <c r="B126" s="118" t="s">
        <v>427</v>
      </c>
      <c r="C126" s="119">
        <v>193400</v>
      </c>
      <c r="D126" s="124">
        <f t="shared" si="9"/>
        <v>-3.0927835051546282E-3</v>
      </c>
      <c r="E126" s="124">
        <f t="shared" si="12"/>
        <v>-5.6555269922878848E-3</v>
      </c>
      <c r="F126" s="124">
        <f t="shared" si="13"/>
        <v>6.2434963579605096E-3</v>
      </c>
      <c r="G126" s="124">
        <f t="shared" si="17"/>
        <v>-2.0639834881320818E-3</v>
      </c>
      <c r="H126" s="127"/>
      <c r="I126" s="2"/>
      <c r="J126" s="2"/>
      <c r="K126" s="122">
        <f t="shared" si="10"/>
        <v>131800.4138171346</v>
      </c>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1:46" x14ac:dyDescent="0.25">
      <c r="A127" s="123"/>
      <c r="B127" s="118" t="s">
        <v>428</v>
      </c>
      <c r="C127" s="119">
        <v>193100</v>
      </c>
      <c r="D127" s="124">
        <f t="shared" si="9"/>
        <v>-1.5511892450879028E-3</v>
      </c>
      <c r="E127" s="124">
        <f t="shared" si="12"/>
        <v>-7.7081192189105696E-3</v>
      </c>
      <c r="F127" s="124">
        <f t="shared" si="13"/>
        <v>6.2532569046378494E-3</v>
      </c>
      <c r="G127" s="124">
        <f t="shared" si="17"/>
        <v>-3.6119711042311708E-3</v>
      </c>
      <c r="H127" s="127"/>
      <c r="I127" s="2"/>
      <c r="J127" s="2"/>
      <c r="K127" s="122">
        <f t="shared" si="10"/>
        <v>132189.8873545565</v>
      </c>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1:46" x14ac:dyDescent="0.25">
      <c r="A128" s="123"/>
      <c r="B128" s="118" t="s">
        <v>429</v>
      </c>
      <c r="C128" s="119">
        <v>192300</v>
      </c>
      <c r="D128" s="124">
        <f t="shared" si="9"/>
        <v>-4.1429311237700661E-3</v>
      </c>
      <c r="E128" s="124">
        <f t="shared" si="12"/>
        <v>-8.7628865979381132E-3</v>
      </c>
      <c r="F128" s="124">
        <f t="shared" si="13"/>
        <v>2.0844189682125425E-3</v>
      </c>
      <c r="G128" s="124">
        <f t="shared" si="17"/>
        <v>-7.7399380804953344E-3</v>
      </c>
      <c r="H128" s="127"/>
      <c r="I128" s="2"/>
      <c r="J128" s="2"/>
      <c r="K128" s="122">
        <f t="shared" si="10"/>
        <v>132580.5117960762</v>
      </c>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1:46" x14ac:dyDescent="0.25">
      <c r="A129" s="123"/>
      <c r="B129" s="118" t="s">
        <v>430</v>
      </c>
      <c r="C129" s="119">
        <v>191000</v>
      </c>
      <c r="D129" s="124">
        <f t="shared" si="9"/>
        <v>-6.7602704108163936E-3</v>
      </c>
      <c r="E129" s="124">
        <f t="shared" si="12"/>
        <v>-1.2409513960703222E-2</v>
      </c>
      <c r="F129" s="124">
        <f t="shared" si="13"/>
        <v>-8.8220031136481136E-3</v>
      </c>
      <c r="G129" s="124">
        <f t="shared" si="17"/>
        <v>-1.4447884416924683E-2</v>
      </c>
      <c r="H129" s="127"/>
      <c r="I129" s="2"/>
      <c r="J129" s="2"/>
      <c r="K129" s="122">
        <f t="shared" si="10"/>
        <v>132972.29054264424</v>
      </c>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1:46" x14ac:dyDescent="0.25">
      <c r="A130" s="123"/>
      <c r="B130" s="118" t="s">
        <v>431</v>
      </c>
      <c r="C130" s="119">
        <v>190000</v>
      </c>
      <c r="D130" s="124">
        <f t="shared" si="9"/>
        <v>-5.2356020942407877E-3</v>
      </c>
      <c r="E130" s="124">
        <f t="shared" si="12"/>
        <v>-1.605385810460902E-2</v>
      </c>
      <c r="F130" s="124">
        <f t="shared" si="13"/>
        <v>-1.8595041322314043E-2</v>
      </c>
      <c r="G130" s="124">
        <f t="shared" si="17"/>
        <v>-1.9607843137254943E-2</v>
      </c>
      <c r="H130" s="127"/>
      <c r="I130" s="2"/>
      <c r="J130" s="2"/>
      <c r="K130" s="122">
        <f t="shared" si="10"/>
        <v>133365.22700526105</v>
      </c>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1:46" x14ac:dyDescent="0.25">
      <c r="A131" s="123">
        <v>2007</v>
      </c>
      <c r="B131" s="118" t="s">
        <v>432</v>
      </c>
      <c r="C131" s="119">
        <v>188900</v>
      </c>
      <c r="D131" s="124">
        <f t="shared" si="9"/>
        <v>-5.7894736842105665E-3</v>
      </c>
      <c r="E131" s="124">
        <f t="shared" si="12"/>
        <v>-1.7680707228289183E-2</v>
      </c>
      <c r="F131" s="124">
        <f t="shared" si="13"/>
        <v>-2.5283797729618196E-2</v>
      </c>
      <c r="G131" s="124">
        <f t="shared" si="17"/>
        <v>-2.5283797729618196E-2</v>
      </c>
      <c r="H131" s="127"/>
      <c r="I131" s="2"/>
      <c r="J131" s="2"/>
      <c r="K131" s="122">
        <f t="shared" si="10"/>
        <v>133759.3246050067</v>
      </c>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1:46" x14ac:dyDescent="0.25">
      <c r="A132" s="123"/>
      <c r="B132" s="118" t="s">
        <v>433</v>
      </c>
      <c r="C132" s="119">
        <v>186800</v>
      </c>
      <c r="D132" s="124">
        <f t="shared" si="9"/>
        <v>-1.1116993118051921E-2</v>
      </c>
      <c r="E132" s="124">
        <f t="shared" si="12"/>
        <v>-2.1989528795811508E-2</v>
      </c>
      <c r="F132" s="124">
        <f t="shared" si="13"/>
        <v>-3.8600102933607827E-2</v>
      </c>
      <c r="G132" s="124">
        <f>C132/C$131-1</f>
        <v>-1.1116993118051921E-2</v>
      </c>
      <c r="H132" s="127"/>
      <c r="I132" s="2"/>
      <c r="J132" s="2"/>
      <c r="K132" s="122">
        <f t="shared" si="10"/>
        <v>134154.58677307056</v>
      </c>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1:46" x14ac:dyDescent="0.25">
      <c r="A133" s="123"/>
      <c r="B133" s="118" t="s">
        <v>434</v>
      </c>
      <c r="C133" s="119">
        <v>184600</v>
      </c>
      <c r="D133" s="124">
        <f t="shared" si="9"/>
        <v>-1.1777301927194839E-2</v>
      </c>
      <c r="E133" s="124">
        <f t="shared" si="12"/>
        <v>-2.8421052631578902E-2</v>
      </c>
      <c r="F133" s="124">
        <f t="shared" si="13"/>
        <v>-5.0899742930591296E-2</v>
      </c>
      <c r="G133" s="124">
        <f t="shared" ref="G133:G143" si="18">C133/C$131-1</f>
        <v>-2.2763366860772849E-2</v>
      </c>
      <c r="H133" s="127"/>
      <c r="I133" s="2"/>
      <c r="J133" s="2"/>
      <c r="K133" s="122">
        <f t="shared" si="10"/>
        <v>134551.01695078134</v>
      </c>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1:46" x14ac:dyDescent="0.25">
      <c r="A134" s="123"/>
      <c r="B134" s="118" t="s">
        <v>435</v>
      </c>
      <c r="C134" s="119">
        <v>183400</v>
      </c>
      <c r="D134" s="124">
        <f t="shared" si="9"/>
        <v>-6.50054171180936E-3</v>
      </c>
      <c r="E134" s="124">
        <f t="shared" si="12"/>
        <v>-2.9115934356802486E-2</v>
      </c>
      <c r="F134" s="124">
        <f t="shared" si="13"/>
        <v>-5.7069408740359928E-2</v>
      </c>
      <c r="G134" s="124">
        <f t="shared" si="18"/>
        <v>-2.9115934356802486E-2</v>
      </c>
      <c r="H134" s="127"/>
      <c r="I134" s="2"/>
      <c r="J134" s="2"/>
      <c r="K134" s="122">
        <f t="shared" si="10"/>
        <v>134948.61858963693</v>
      </c>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1:46" x14ac:dyDescent="0.25">
      <c r="A135" s="123"/>
      <c r="B135" s="118" t="s">
        <v>436</v>
      </c>
      <c r="C135" s="119">
        <v>182600</v>
      </c>
      <c r="D135" s="124">
        <f t="shared" si="9"/>
        <v>-4.362050163576936E-3</v>
      </c>
      <c r="E135" s="124">
        <f t="shared" si="12"/>
        <v>-2.24839400428265E-2</v>
      </c>
      <c r="F135" s="124">
        <f t="shared" si="13"/>
        <v>-6.1182519280205683E-2</v>
      </c>
      <c r="G135" s="124">
        <f t="shared" si="18"/>
        <v>-3.3350979354155652E-2</v>
      </c>
      <c r="H135" s="127"/>
      <c r="I135" s="2"/>
      <c r="J135" s="2"/>
      <c r="K135" s="122">
        <f t="shared" si="10"/>
        <v>135347.39515133444</v>
      </c>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1:46" x14ac:dyDescent="0.25">
      <c r="A136" s="123"/>
      <c r="B136" s="118" t="s">
        <v>437</v>
      </c>
      <c r="C136" s="119">
        <v>181500</v>
      </c>
      <c r="D136" s="124">
        <f t="shared" ref="D136:D197" si="19">C136/C135-1</f>
        <v>-6.0240963855421326E-3</v>
      </c>
      <c r="E136" s="124">
        <f t="shared" si="12"/>
        <v>-1.6793066088840791E-2</v>
      </c>
      <c r="F136" s="124">
        <f t="shared" si="13"/>
        <v>-6.7317574511819078E-2</v>
      </c>
      <c r="G136" s="124">
        <f t="shared" si="18"/>
        <v>-3.9174166225516172E-2</v>
      </c>
      <c r="H136" s="127"/>
      <c r="I136" s="2"/>
      <c r="J136" s="2"/>
      <c r="K136" s="122">
        <f t="shared" ref="K136:K199" si="20">K135*(1+$K$5)^(1/12)</f>
        <v>135747.35010780042</v>
      </c>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1:46" x14ac:dyDescent="0.25">
      <c r="A137" s="123"/>
      <c r="B137" s="118" t="s">
        <v>438</v>
      </c>
      <c r="C137" s="119">
        <v>180500</v>
      </c>
      <c r="D137" s="124">
        <f t="shared" si="19"/>
        <v>-5.5096418732781816E-3</v>
      </c>
      <c r="E137" s="124">
        <f t="shared" si="12"/>
        <v>-1.5812431842966213E-2</v>
      </c>
      <c r="F137" s="124">
        <f t="shared" si="13"/>
        <v>-6.9587628865979356E-2</v>
      </c>
      <c r="G137" s="124">
        <f t="shared" si="18"/>
        <v>-4.4467972472207462E-2</v>
      </c>
      <c r="H137" s="127"/>
      <c r="I137" s="2"/>
      <c r="J137" s="2"/>
      <c r="K137" s="122">
        <f t="shared" si="20"/>
        <v>136148.48694122105</v>
      </c>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1:46" x14ac:dyDescent="0.25">
      <c r="A138" s="123"/>
      <c r="B138" s="118" t="s">
        <v>439</v>
      </c>
      <c r="C138" s="119">
        <v>179000</v>
      </c>
      <c r="D138" s="124">
        <f t="shared" si="19"/>
        <v>-8.3102493074792561E-3</v>
      </c>
      <c r="E138" s="124">
        <f t="shared" ref="E138:E197" si="21">C138/C135-1</f>
        <v>-1.9715224534501696E-2</v>
      </c>
      <c r="F138" s="124">
        <f t="shared" si="13"/>
        <v>-7.4457083764219223E-2</v>
      </c>
      <c r="G138" s="124">
        <f t="shared" si="18"/>
        <v>-5.2408681842244564E-2</v>
      </c>
      <c r="H138" s="127"/>
      <c r="I138" s="2"/>
      <c r="J138" s="2"/>
      <c r="K138" s="122">
        <f t="shared" si="20"/>
        <v>136550.80914407247</v>
      </c>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1:46" x14ac:dyDescent="0.25">
      <c r="A139" s="123"/>
      <c r="B139" s="118" t="s">
        <v>440</v>
      </c>
      <c r="C139" s="119">
        <v>176900</v>
      </c>
      <c r="D139" s="124">
        <f t="shared" si="19"/>
        <v>-1.173184357541901E-2</v>
      </c>
      <c r="E139" s="124">
        <f t="shared" si="21"/>
        <v>-2.5344352617079902E-2</v>
      </c>
      <c r="F139" s="124">
        <f t="shared" si="13"/>
        <v>-8.3894355256343811E-2</v>
      </c>
      <c r="G139" s="124">
        <f t="shared" si="18"/>
        <v>-6.3525674960296485E-2</v>
      </c>
      <c r="H139" s="127"/>
      <c r="I139" s="2"/>
      <c r="J139" s="2"/>
      <c r="K139" s="122">
        <f t="shared" si="20"/>
        <v>136954.32021915115</v>
      </c>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1:46" x14ac:dyDescent="0.25">
      <c r="A140" s="123"/>
      <c r="B140" s="118" t="s">
        <v>441</v>
      </c>
      <c r="C140" s="119">
        <v>174900</v>
      </c>
      <c r="D140" s="124">
        <f t="shared" si="19"/>
        <v>-1.1305822498586804E-2</v>
      </c>
      <c r="E140" s="124">
        <f t="shared" si="21"/>
        <v>-3.1024930747922452E-2</v>
      </c>
      <c r="F140" s="124">
        <f t="shared" si="13"/>
        <v>-9.048361934477378E-2</v>
      </c>
      <c r="G140" s="124">
        <f t="shared" si="18"/>
        <v>-7.4113287453679177E-2</v>
      </c>
      <c r="H140" s="127"/>
      <c r="I140" s="2"/>
      <c r="J140" s="2"/>
      <c r="K140" s="122">
        <f t="shared" si="20"/>
        <v>137359.0236796044</v>
      </c>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1:46" x14ac:dyDescent="0.25">
      <c r="A141" s="123"/>
      <c r="B141" s="118" t="s">
        <v>442</v>
      </c>
      <c r="C141" s="119">
        <v>173100</v>
      </c>
      <c r="D141" s="124">
        <f t="shared" si="19"/>
        <v>-1.0291595197255532E-2</v>
      </c>
      <c r="E141" s="124">
        <f t="shared" si="21"/>
        <v>-3.2960893854748652E-2</v>
      </c>
      <c r="F141" s="124">
        <f t="shared" si="13"/>
        <v>-9.3717277486910944E-2</v>
      </c>
      <c r="G141" s="124">
        <f t="shared" si="18"/>
        <v>-8.3642138697723634E-2</v>
      </c>
      <c r="H141" s="127"/>
      <c r="I141" s="2"/>
      <c r="J141" s="2"/>
      <c r="K141" s="122">
        <f t="shared" si="20"/>
        <v>137764.92304896101</v>
      </c>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1:46" x14ac:dyDescent="0.25">
      <c r="A142" s="123"/>
      <c r="B142" s="118" t="s">
        <v>443</v>
      </c>
      <c r="C142" s="119">
        <v>170700</v>
      </c>
      <c r="D142" s="124">
        <f t="shared" si="19"/>
        <v>-1.3864818024263426E-2</v>
      </c>
      <c r="E142" s="124">
        <f t="shared" si="21"/>
        <v>-3.5048049745619037E-2</v>
      </c>
      <c r="F142" s="124">
        <f t="shared" si="13"/>
        <v>-0.1015789473684211</v>
      </c>
      <c r="G142" s="124">
        <f t="shared" si="18"/>
        <v>-9.6347273689782909E-2</v>
      </c>
      <c r="H142" s="127"/>
      <c r="I142" s="2"/>
      <c r="J142" s="2"/>
      <c r="K142" s="122">
        <f t="shared" si="20"/>
        <v>138172.02186116186</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1:46" x14ac:dyDescent="0.25">
      <c r="A143" s="123">
        <v>2008</v>
      </c>
      <c r="B143" s="118" t="s">
        <v>444</v>
      </c>
      <c r="C143" s="119">
        <v>168300</v>
      </c>
      <c r="D143" s="124">
        <f t="shared" si="19"/>
        <v>-1.4059753954305809E-2</v>
      </c>
      <c r="E143" s="124">
        <f t="shared" si="21"/>
        <v>-3.7735849056603765E-2</v>
      </c>
      <c r="F143" s="124">
        <f t="shared" si="13"/>
        <v>-0.10905240868184229</v>
      </c>
      <c r="G143" s="124">
        <f t="shared" si="18"/>
        <v>-0.10905240868184229</v>
      </c>
      <c r="H143" s="127"/>
      <c r="I143" s="2"/>
      <c r="J143" s="2"/>
      <c r="K143" s="122">
        <f t="shared" si="20"/>
        <v>138580.32366059072</v>
      </c>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1:46" x14ac:dyDescent="0.25">
      <c r="A144" s="123"/>
      <c r="B144" s="118" t="s">
        <v>445</v>
      </c>
      <c r="C144" s="119">
        <v>167100</v>
      </c>
      <c r="D144" s="124">
        <f t="shared" si="19"/>
        <v>-7.1301247771835552E-3</v>
      </c>
      <c r="E144" s="124">
        <f t="shared" si="21"/>
        <v>-3.4662045060658619E-2</v>
      </c>
      <c r="F144" s="124">
        <f t="shared" si="13"/>
        <v>-0.10546038543897218</v>
      </c>
      <c r="G144" s="124">
        <f>C144/C$143-1</f>
        <v>-7.1301247771835552E-3</v>
      </c>
      <c r="H144" s="127"/>
      <c r="I144" s="2"/>
      <c r="J144" s="2"/>
      <c r="K144" s="122">
        <f t="shared" si="20"/>
        <v>138989.8320021051</v>
      </c>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1:46" x14ac:dyDescent="0.25">
      <c r="A145" s="123"/>
      <c r="B145" s="118" t="s">
        <v>446</v>
      </c>
      <c r="C145" s="119">
        <v>166900</v>
      </c>
      <c r="D145" s="124">
        <f t="shared" si="19"/>
        <v>-1.1968880909635216E-3</v>
      </c>
      <c r="E145" s="124">
        <f t="shared" si="21"/>
        <v>-2.2261277094317466E-2</v>
      </c>
      <c r="F145" s="124">
        <f t="shared" si="13"/>
        <v>-9.588299024918745E-2</v>
      </c>
      <c r="G145" s="124">
        <f t="shared" ref="G145:G155" si="22">C145/C$143-1</f>
        <v>-8.3184789067142217E-3</v>
      </c>
      <c r="H145" s="127"/>
      <c r="I145" s="2"/>
      <c r="J145" s="2"/>
      <c r="K145" s="122">
        <f t="shared" si="20"/>
        <v>139400.55045106722</v>
      </c>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1:46" x14ac:dyDescent="0.25">
      <c r="A146" s="123"/>
      <c r="B146" s="118" t="s">
        <v>447</v>
      </c>
      <c r="C146" s="119">
        <v>166700</v>
      </c>
      <c r="D146" s="124">
        <f t="shared" si="19"/>
        <v>-1.1983223487117556E-3</v>
      </c>
      <c r="E146" s="124">
        <f t="shared" si="21"/>
        <v>-9.5068330362447773E-3</v>
      </c>
      <c r="F146" s="124">
        <f t="shared" si="13"/>
        <v>-9.1057797164667442E-2</v>
      </c>
      <c r="G146" s="124">
        <f t="shared" si="22"/>
        <v>-9.5068330362447773E-3</v>
      </c>
      <c r="H146" s="127"/>
      <c r="I146" s="2"/>
      <c r="J146" s="2"/>
      <c r="K146" s="122">
        <f t="shared" si="20"/>
        <v>139812.48258337498</v>
      </c>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1:46" x14ac:dyDescent="0.25">
      <c r="A147" s="123"/>
      <c r="B147" s="118" t="s">
        <v>448</v>
      </c>
      <c r="C147" s="119">
        <v>166000</v>
      </c>
      <c r="D147" s="124">
        <f t="shared" si="19"/>
        <v>-4.1991601679663981E-3</v>
      </c>
      <c r="E147" s="124">
        <f t="shared" si="21"/>
        <v>-6.582884500299202E-3</v>
      </c>
      <c r="F147" s="124">
        <f t="shared" ref="F147:F197" si="23">C147/C135-1</f>
        <v>-9.0909090909090939E-2</v>
      </c>
      <c r="G147" s="124">
        <f t="shared" si="22"/>
        <v>-1.3666072489601944E-2</v>
      </c>
      <c r="H147" s="127"/>
      <c r="I147" s="2"/>
      <c r="J147" s="2"/>
      <c r="K147" s="122">
        <f t="shared" si="20"/>
        <v>140225.63198549321</v>
      </c>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1:46" x14ac:dyDescent="0.25">
      <c r="A148" s="123"/>
      <c r="B148" s="118" t="s">
        <v>449</v>
      </c>
      <c r="C148" s="119">
        <v>165600</v>
      </c>
      <c r="D148" s="124">
        <f t="shared" si="19"/>
        <v>-2.4096385542168308E-3</v>
      </c>
      <c r="E148" s="124">
        <f t="shared" si="21"/>
        <v>-7.7890952666267443E-3</v>
      </c>
      <c r="F148" s="124">
        <f t="shared" si="23"/>
        <v>-8.7603305785123986E-2</v>
      </c>
      <c r="G148" s="124">
        <f t="shared" si="22"/>
        <v>-1.6042780748663055E-2</v>
      </c>
      <c r="H148" s="127"/>
      <c r="I148" s="2"/>
      <c r="J148" s="2"/>
      <c r="K148" s="122">
        <f t="shared" si="20"/>
        <v>140640.00225448483</v>
      </c>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1:46" x14ac:dyDescent="0.25">
      <c r="A149" s="123"/>
      <c r="B149" s="118" t="s">
        <v>450</v>
      </c>
      <c r="C149" s="119">
        <v>165400</v>
      </c>
      <c r="D149" s="124">
        <f t="shared" si="19"/>
        <v>-1.2077294685990392E-3</v>
      </c>
      <c r="E149" s="124">
        <f t="shared" si="21"/>
        <v>-7.79844031193766E-3</v>
      </c>
      <c r="F149" s="124">
        <f t="shared" si="23"/>
        <v>-8.3656509695290815E-2</v>
      </c>
      <c r="G149" s="124">
        <f t="shared" si="22"/>
        <v>-1.7231134878193721E-2</v>
      </c>
      <c r="H149" s="127"/>
      <c r="I149" s="2"/>
      <c r="J149" s="2"/>
      <c r="K149" s="122">
        <f t="shared" si="20"/>
        <v>141055.59699804214</v>
      </c>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1:46" x14ac:dyDescent="0.25">
      <c r="A150" s="123"/>
      <c r="B150" s="118" t="s">
        <v>451</v>
      </c>
      <c r="C150" s="119">
        <v>165500</v>
      </c>
      <c r="D150" s="124">
        <f t="shared" si="19"/>
        <v>6.0459492140263471E-4</v>
      </c>
      <c r="E150" s="124">
        <f t="shared" si="21"/>
        <v>-3.0120481927711218E-3</v>
      </c>
      <c r="F150" s="124">
        <f t="shared" si="23"/>
        <v>-7.5418994413407825E-2</v>
      </c>
      <c r="G150" s="124">
        <f t="shared" si="22"/>
        <v>-1.6636957813428443E-2</v>
      </c>
      <c r="H150" s="127"/>
      <c r="I150" s="2"/>
      <c r="J150" s="2"/>
      <c r="K150" s="122">
        <f t="shared" si="20"/>
        <v>141472.41983451828</v>
      </c>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1:46" x14ac:dyDescent="0.25">
      <c r="A151" s="123"/>
      <c r="B151" s="118" t="s">
        <v>452</v>
      </c>
      <c r="C151" s="119">
        <v>165200</v>
      </c>
      <c r="D151" s="124">
        <f t="shared" si="19"/>
        <v>-1.8126888217522286E-3</v>
      </c>
      <c r="E151" s="124">
        <f t="shared" si="21"/>
        <v>-2.4154589371980784E-3</v>
      </c>
      <c r="F151" s="124">
        <f t="shared" si="23"/>
        <v>-6.6139061616732664E-2</v>
      </c>
      <c r="G151" s="124">
        <f t="shared" si="22"/>
        <v>-1.8419489007724277E-2</v>
      </c>
      <c r="H151" s="127"/>
      <c r="I151" s="2"/>
      <c r="J151" s="2"/>
      <c r="K151" s="122">
        <f t="shared" si="20"/>
        <v>141890.47439295871</v>
      </c>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1:46" x14ac:dyDescent="0.25">
      <c r="A152" s="123"/>
      <c r="B152" s="118" t="s">
        <v>453</v>
      </c>
      <c r="C152" s="119">
        <v>164900</v>
      </c>
      <c r="D152" s="124">
        <f t="shared" si="19"/>
        <v>-1.815980629539915E-3</v>
      </c>
      <c r="E152" s="124">
        <f t="shared" si="21"/>
        <v>-3.0229746070132846E-3</v>
      </c>
      <c r="F152" s="124">
        <f t="shared" si="23"/>
        <v>-5.7175528873642079E-2</v>
      </c>
      <c r="G152" s="124">
        <f t="shared" si="22"/>
        <v>-2.0202020202020221E-2</v>
      </c>
      <c r="H152" s="127"/>
      <c r="I152" s="2"/>
      <c r="J152" s="2"/>
      <c r="K152" s="122">
        <f t="shared" si="20"/>
        <v>142309.76431313279</v>
      </c>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1:46" x14ac:dyDescent="0.25">
      <c r="A153" s="123"/>
      <c r="B153" s="118" t="s">
        <v>454</v>
      </c>
      <c r="C153" s="119">
        <v>165000</v>
      </c>
      <c r="D153" s="124">
        <f t="shared" si="19"/>
        <v>6.0642813826561337E-4</v>
      </c>
      <c r="E153" s="124">
        <f t="shared" si="21"/>
        <v>-3.0211480362537513E-3</v>
      </c>
      <c r="F153" s="124">
        <f t="shared" si="23"/>
        <v>-4.6793760831889131E-2</v>
      </c>
      <c r="G153" s="124">
        <f t="shared" si="22"/>
        <v>-1.9607843137254943E-2</v>
      </c>
      <c r="H153" s="127"/>
      <c r="I153" s="2"/>
      <c r="J153" s="2"/>
      <c r="K153" s="122">
        <f t="shared" si="20"/>
        <v>142730.29324556555</v>
      </c>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1:46" x14ac:dyDescent="0.25">
      <c r="A154" s="123"/>
      <c r="B154" s="118" t="s">
        <v>455</v>
      </c>
      <c r="C154" s="119">
        <v>165100</v>
      </c>
      <c r="D154" s="124">
        <f t="shared" si="19"/>
        <v>6.0606060606049894E-4</v>
      </c>
      <c r="E154" s="124">
        <f t="shared" si="21"/>
        <v>-6.05326876513268E-4</v>
      </c>
      <c r="F154" s="124">
        <f t="shared" si="23"/>
        <v>-3.2806092560046851E-2</v>
      </c>
      <c r="G154" s="124">
        <f t="shared" si="22"/>
        <v>-1.9013666072489555E-2</v>
      </c>
      <c r="H154" s="127"/>
      <c r="I154" s="2"/>
      <c r="J154" s="2"/>
      <c r="K154" s="122">
        <f t="shared" si="20"/>
        <v>143152.06485156933</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1:46" x14ac:dyDescent="0.25">
      <c r="A155" s="123">
        <v>2009</v>
      </c>
      <c r="B155" s="118" t="s">
        <v>456</v>
      </c>
      <c r="C155" s="119">
        <v>164000</v>
      </c>
      <c r="D155" s="124">
        <f t="shared" si="19"/>
        <v>-6.6626287098727754E-3</v>
      </c>
      <c r="E155" s="124">
        <f t="shared" si="21"/>
        <v>-5.4578532443905203E-3</v>
      </c>
      <c r="F155" s="124">
        <f t="shared" si="23"/>
        <v>-2.5549613784907943E-2</v>
      </c>
      <c r="G155" s="124">
        <f t="shared" si="22"/>
        <v>-2.5549613784907943E-2</v>
      </c>
      <c r="H155" s="127"/>
      <c r="I155" s="2"/>
      <c r="J155" s="2"/>
      <c r="K155" s="122">
        <f t="shared" si="20"/>
        <v>143575.08280327581</v>
      </c>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1:46" x14ac:dyDescent="0.25">
      <c r="A156" s="123"/>
      <c r="B156" s="118" t="s">
        <v>457</v>
      </c>
      <c r="C156" s="119">
        <v>162700</v>
      </c>
      <c r="D156" s="124">
        <f t="shared" si="19"/>
        <v>-7.92682926829269E-3</v>
      </c>
      <c r="E156" s="124">
        <f t="shared" si="21"/>
        <v>-1.3939393939393918E-2</v>
      </c>
      <c r="F156" s="124">
        <f t="shared" si="23"/>
        <v>-2.6331538001196919E-2</v>
      </c>
      <c r="G156" s="124">
        <f>C156/C$155-1</f>
        <v>-7.92682926829269E-3</v>
      </c>
      <c r="H156" s="127"/>
      <c r="I156" s="2"/>
      <c r="J156" s="2"/>
      <c r="K156" s="122">
        <f t="shared" si="20"/>
        <v>143999.35078366788</v>
      </c>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1:46" x14ac:dyDescent="0.25">
      <c r="A157" s="123"/>
      <c r="B157" s="118" t="s">
        <v>458</v>
      </c>
      <c r="C157" s="119">
        <v>162500</v>
      </c>
      <c r="D157" s="124">
        <f t="shared" si="19"/>
        <v>-1.2292562999385304E-3</v>
      </c>
      <c r="E157" s="124">
        <f t="shared" si="21"/>
        <v>-1.5748031496062964E-2</v>
      </c>
      <c r="F157" s="124">
        <f t="shared" si="23"/>
        <v>-2.6363091671659622E-2</v>
      </c>
      <c r="G157" s="124">
        <f t="shared" ref="G157:G167" si="24">C157/C$155-1</f>
        <v>-9.1463414634146423E-3</v>
      </c>
      <c r="H157" s="127"/>
      <c r="I157" s="2"/>
      <c r="J157" s="2"/>
      <c r="K157" s="122">
        <f t="shared" si="20"/>
        <v>144424.87248661174</v>
      </c>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1:46" x14ac:dyDescent="0.25">
      <c r="A158" s="123"/>
      <c r="B158" s="118" t="s">
        <v>459</v>
      </c>
      <c r="C158" s="119">
        <v>162600</v>
      </c>
      <c r="D158" s="124">
        <f t="shared" si="19"/>
        <v>6.1538461538468425E-4</v>
      </c>
      <c r="E158" s="124">
        <f t="shared" si="21"/>
        <v>-8.5365853658536661E-3</v>
      </c>
      <c r="F158" s="124">
        <f t="shared" si="23"/>
        <v>-2.4595080983803252E-2</v>
      </c>
      <c r="G158" s="124">
        <f t="shared" si="24"/>
        <v>-8.5365853658536661E-3</v>
      </c>
      <c r="H158" s="127"/>
      <c r="I158" s="2"/>
      <c r="J158" s="2"/>
      <c r="K158" s="122">
        <f t="shared" si="20"/>
        <v>144851.65161688908</v>
      </c>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1:46" x14ac:dyDescent="0.25">
      <c r="A159" s="123"/>
      <c r="B159" s="118" t="s">
        <v>460</v>
      </c>
      <c r="C159" s="119">
        <v>162400</v>
      </c>
      <c r="D159" s="124">
        <f t="shared" si="19"/>
        <v>-1.2300123001229846E-3</v>
      </c>
      <c r="E159" s="124">
        <f t="shared" si="21"/>
        <v>-1.8438844499077955E-3</v>
      </c>
      <c r="F159" s="124">
        <f t="shared" si="23"/>
        <v>-2.168674698795181E-2</v>
      </c>
      <c r="G159" s="124">
        <f t="shared" si="24"/>
        <v>-9.7560975609756184E-3</v>
      </c>
      <c r="H159" s="127"/>
      <c r="I159" s="2"/>
      <c r="J159" s="2"/>
      <c r="K159" s="122">
        <f t="shared" si="20"/>
        <v>145279.69189022927</v>
      </c>
      <c r="L159" s="131"/>
      <c r="M159" s="131"/>
      <c r="N159" s="131"/>
      <c r="O159" s="131"/>
      <c r="P159" s="131"/>
      <c r="Q159" s="131"/>
      <c r="R159" s="131"/>
      <c r="S159" s="131"/>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1:46" x14ac:dyDescent="0.25">
      <c r="A160" s="123"/>
      <c r="B160" s="118" t="s">
        <v>461</v>
      </c>
      <c r="C160" s="119">
        <v>162000</v>
      </c>
      <c r="D160" s="124">
        <f t="shared" si="19"/>
        <v>-2.4630541871921707E-3</v>
      </c>
      <c r="E160" s="124">
        <f t="shared" si="21"/>
        <v>-3.0769230769230882E-3</v>
      </c>
      <c r="F160" s="124">
        <f t="shared" si="23"/>
        <v>-2.1739130434782594E-2</v>
      </c>
      <c r="G160" s="124">
        <f t="shared" si="24"/>
        <v>-1.2195121951219523E-2</v>
      </c>
      <c r="H160" s="127"/>
      <c r="I160" s="2"/>
      <c r="J160" s="2"/>
      <c r="K160" s="122">
        <f t="shared" si="20"/>
        <v>145708.99703334179</v>
      </c>
      <c r="L160" s="131"/>
      <c r="M160" s="131"/>
      <c r="N160" s="132"/>
      <c r="O160" s="131"/>
      <c r="P160" s="131"/>
      <c r="Q160" s="131"/>
      <c r="R160" s="131"/>
      <c r="S160" s="131"/>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1:46" x14ac:dyDescent="0.25">
      <c r="A161" s="123"/>
      <c r="B161" s="118" t="s">
        <v>462</v>
      </c>
      <c r="C161" s="119">
        <v>160600</v>
      </c>
      <c r="D161" s="124">
        <f t="shared" si="19"/>
        <v>-8.6419753086419693E-3</v>
      </c>
      <c r="E161" s="124">
        <f t="shared" si="21"/>
        <v>-1.2300123001230068E-2</v>
      </c>
      <c r="F161" s="124">
        <f t="shared" si="23"/>
        <v>-2.9020556227327687E-2</v>
      </c>
      <c r="G161" s="124">
        <f t="shared" si="24"/>
        <v>-2.0731707317073189E-2</v>
      </c>
      <c r="H161" s="127"/>
      <c r="I161" s="2"/>
      <c r="J161" s="2"/>
      <c r="K161" s="122">
        <f t="shared" si="20"/>
        <v>146139.57078394861</v>
      </c>
      <c r="L161" s="131"/>
      <c r="M161" s="131"/>
      <c r="N161" s="131"/>
      <c r="O161" s="131"/>
      <c r="P161" s="131"/>
      <c r="Q161" s="131"/>
      <c r="R161" s="131"/>
      <c r="S161" s="131"/>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1:46" x14ac:dyDescent="0.25">
      <c r="A162" s="123"/>
      <c r="B162" s="118" t="s">
        <v>463</v>
      </c>
      <c r="C162" s="119">
        <v>159100</v>
      </c>
      <c r="D162" s="124">
        <f t="shared" si="19"/>
        <v>-9.3399750933997883E-3</v>
      </c>
      <c r="E162" s="124">
        <f t="shared" si="21"/>
        <v>-2.0320197044334964E-2</v>
      </c>
      <c r="F162" s="124">
        <f t="shared" si="23"/>
        <v>-3.8670694864048394E-2</v>
      </c>
      <c r="G162" s="124">
        <f t="shared" si="24"/>
        <v>-2.9878048780487831E-2</v>
      </c>
      <c r="H162" s="127"/>
      <c r="I162" s="2"/>
      <c r="J162" s="2"/>
      <c r="K162" s="122">
        <f t="shared" si="20"/>
        <v>146571.41689081679</v>
      </c>
      <c r="L162" s="131"/>
      <c r="M162" s="131"/>
      <c r="N162" s="131"/>
      <c r="O162" s="133"/>
      <c r="P162" s="134"/>
      <c r="Q162" s="134"/>
      <c r="R162" s="134"/>
      <c r="S162" s="131"/>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1:46" ht="15.75" thickBot="1" x14ac:dyDescent="0.3">
      <c r="A163" s="123"/>
      <c r="B163" s="118" t="s">
        <v>464</v>
      </c>
      <c r="C163" s="119">
        <v>158300</v>
      </c>
      <c r="D163" s="124">
        <f t="shared" si="19"/>
        <v>-5.0282840980515608E-3</v>
      </c>
      <c r="E163" s="124">
        <f t="shared" si="21"/>
        <v>-2.2839506172839474E-2</v>
      </c>
      <c r="F163" s="124">
        <f t="shared" si="23"/>
        <v>-4.1767554479418934E-2</v>
      </c>
      <c r="G163" s="124">
        <f t="shared" si="24"/>
        <v>-3.4756097560975641E-2</v>
      </c>
      <c r="H163" s="127"/>
      <c r="I163" s="2"/>
      <c r="J163" s="2"/>
      <c r="K163" s="122">
        <f t="shared" si="20"/>
        <v>147004.53911379108</v>
      </c>
      <c r="L163" s="131"/>
      <c r="M163" s="131"/>
      <c r="N163" s="135"/>
      <c r="O163" s="136"/>
      <c r="P163" s="136"/>
      <c r="Q163" s="136"/>
      <c r="R163" s="136"/>
      <c r="S163" s="137"/>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1:46" ht="15" customHeight="1" thickBot="1" x14ac:dyDescent="0.3">
      <c r="A164" s="123"/>
      <c r="B164" s="118" t="s">
        <v>465</v>
      </c>
      <c r="C164" s="119">
        <v>157600</v>
      </c>
      <c r="D164" s="124">
        <f t="shared" si="19"/>
        <v>-4.4219835754896186E-3</v>
      </c>
      <c r="E164" s="124">
        <f t="shared" si="21"/>
        <v>-1.8679950186799466E-2</v>
      </c>
      <c r="F164" s="124">
        <f t="shared" si="23"/>
        <v>-4.4269254093389887E-2</v>
      </c>
      <c r="G164" s="124">
        <f t="shared" si="24"/>
        <v>-3.9024390243902474E-2</v>
      </c>
      <c r="H164" s="127"/>
      <c r="I164" s="2"/>
      <c r="J164" s="2"/>
      <c r="K164" s="122">
        <f t="shared" si="20"/>
        <v>147438.94122382667</v>
      </c>
      <c r="L164" s="138" t="s">
        <v>466</v>
      </c>
      <c r="M164" s="139"/>
      <c r="N164" s="139"/>
      <c r="O164" s="139"/>
      <c r="P164" s="139"/>
      <c r="Q164" s="139"/>
      <c r="R164" s="140"/>
      <c r="S164" s="141" t="s">
        <v>467</v>
      </c>
      <c r="T164" s="142" t="s">
        <v>468</v>
      </c>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1:46" x14ac:dyDescent="0.25">
      <c r="A165" s="123"/>
      <c r="B165" s="118" t="s">
        <v>469</v>
      </c>
      <c r="C165" s="119">
        <v>156900</v>
      </c>
      <c r="D165" s="124">
        <f t="shared" si="19"/>
        <v>-4.4416243654822329E-3</v>
      </c>
      <c r="E165" s="124">
        <f t="shared" si="21"/>
        <v>-1.3827781269641681E-2</v>
      </c>
      <c r="F165" s="124">
        <f t="shared" si="23"/>
        <v>-4.9090909090909074E-2</v>
      </c>
      <c r="G165" s="124">
        <f t="shared" si="24"/>
        <v>-4.3292682926829307E-2</v>
      </c>
      <c r="H165" s="127"/>
      <c r="I165" s="2"/>
      <c r="J165" s="2"/>
      <c r="K165" s="122">
        <f t="shared" si="20"/>
        <v>147874.627003022</v>
      </c>
      <c r="L165" s="143" t="s">
        <v>470</v>
      </c>
      <c r="M165" s="144">
        <v>2013</v>
      </c>
      <c r="N165" s="144">
        <v>2014</v>
      </c>
      <c r="O165" s="144">
        <v>2015</v>
      </c>
      <c r="P165" s="144">
        <v>2016</v>
      </c>
      <c r="Q165" s="145">
        <v>2017</v>
      </c>
      <c r="R165" s="146">
        <v>2018</v>
      </c>
      <c r="S165" s="147"/>
      <c r="T165" s="148"/>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1:46" x14ac:dyDescent="0.25">
      <c r="A166" s="123"/>
      <c r="B166" s="118" t="s">
        <v>471</v>
      </c>
      <c r="C166" s="119">
        <v>156100</v>
      </c>
      <c r="D166" s="124">
        <f t="shared" si="19"/>
        <v>-5.0987890376035239E-3</v>
      </c>
      <c r="E166" s="124">
        <f t="shared" si="21"/>
        <v>-1.3897662665824373E-2</v>
      </c>
      <c r="F166" s="124">
        <f t="shared" si="23"/>
        <v>-5.4512416717141132E-2</v>
      </c>
      <c r="G166" s="124">
        <f t="shared" si="24"/>
        <v>-4.8170731707317116E-2</v>
      </c>
      <c r="H166" s="127"/>
      <c r="I166" s="2"/>
      <c r="J166" s="2"/>
      <c r="K166" s="122">
        <f t="shared" si="20"/>
        <v>148311.60024465172</v>
      </c>
      <c r="L166" s="149" t="s">
        <v>281</v>
      </c>
      <c r="M166" s="150">
        <v>167.48542132075468</v>
      </c>
      <c r="N166" s="150">
        <v>174.83550112661325</v>
      </c>
      <c r="O166" s="150">
        <v>181.18748060498038</v>
      </c>
      <c r="P166" s="150">
        <v>187.59337655771409</v>
      </c>
      <c r="Q166" s="150">
        <v>194.06258086986733</v>
      </c>
      <c r="R166" s="151" t="s">
        <v>307</v>
      </c>
      <c r="S166" s="152">
        <f>M166*1000/C197-1</f>
        <v>3.9636383120761565E-2</v>
      </c>
      <c r="T166" s="148"/>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1:46" x14ac:dyDescent="0.25">
      <c r="A167" s="123">
        <v>2010</v>
      </c>
      <c r="B167" s="118" t="s">
        <v>472</v>
      </c>
      <c r="C167" s="119">
        <v>155500</v>
      </c>
      <c r="D167" s="124">
        <f t="shared" si="19"/>
        <v>-3.8436899423446302E-3</v>
      </c>
      <c r="E167" s="124">
        <f t="shared" si="21"/>
        <v>-1.3324873096446699E-2</v>
      </c>
      <c r="F167" s="124">
        <f t="shared" si="23"/>
        <v>-5.1829268292682973E-2</v>
      </c>
      <c r="G167" s="124">
        <f t="shared" si="24"/>
        <v>-5.1829268292682973E-2</v>
      </c>
      <c r="H167" s="127"/>
      <c r="I167" s="2"/>
      <c r="J167" s="2"/>
      <c r="K167" s="122">
        <f t="shared" si="20"/>
        <v>148749.86475319971</v>
      </c>
      <c r="L167" s="153" t="s">
        <v>473</v>
      </c>
      <c r="M167" s="154">
        <v>171.56317666666669</v>
      </c>
      <c r="N167" s="154">
        <v>182.68337984744446</v>
      </c>
      <c r="O167" s="154">
        <v>192.31936854335012</v>
      </c>
      <c r="P167" s="154">
        <v>202.27012252257478</v>
      </c>
      <c r="Q167" s="154">
        <v>211.85889743770574</v>
      </c>
      <c r="R167" s="151" t="s">
        <v>307</v>
      </c>
      <c r="S167" s="155">
        <f>M167*1000/C197-1</f>
        <v>6.4948334367887606E-2</v>
      </c>
      <c r="T167" s="148"/>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1:46" x14ac:dyDescent="0.25">
      <c r="A168" s="123"/>
      <c r="B168" s="118" t="s">
        <v>474</v>
      </c>
      <c r="C168" s="119">
        <v>155100</v>
      </c>
      <c r="D168" s="124">
        <f t="shared" si="19"/>
        <v>-2.5723472668810476E-3</v>
      </c>
      <c r="E168" s="124">
        <f t="shared" si="21"/>
        <v>-1.147227533460804E-2</v>
      </c>
      <c r="F168" s="124">
        <f t="shared" si="23"/>
        <v>-4.6711739397664376E-2</v>
      </c>
      <c r="G168" s="124">
        <f>C168/C$167-1</f>
        <v>-2.5723472668810476E-3</v>
      </c>
      <c r="H168" s="127"/>
      <c r="I168" s="2"/>
      <c r="J168" s="2"/>
      <c r="K168" s="122">
        <f t="shared" si="20"/>
        <v>149189.4243443922</v>
      </c>
      <c r="L168" s="156" t="s">
        <v>475</v>
      </c>
      <c r="M168" s="157">
        <v>164.9739577777778</v>
      </c>
      <c r="N168" s="157">
        <v>168.86765680699997</v>
      </c>
      <c r="O168" s="157">
        <v>171.57411862442763</v>
      </c>
      <c r="P168" s="157">
        <v>174.38232546532905</v>
      </c>
      <c r="Q168" s="157">
        <v>177.39162296899795</v>
      </c>
      <c r="R168" s="158" t="s">
        <v>307</v>
      </c>
      <c r="S168" s="159">
        <f>M168*1000/C197-1</f>
        <v>2.404691358024702E-2</v>
      </c>
      <c r="T168" s="148"/>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1:46" ht="15.75" thickBot="1" x14ac:dyDescent="0.3">
      <c r="A169" s="123"/>
      <c r="B169" s="118" t="s">
        <v>476</v>
      </c>
      <c r="C169" s="119">
        <v>154800</v>
      </c>
      <c r="D169" s="124">
        <f t="shared" si="19"/>
        <v>-1.9342359767892114E-3</v>
      </c>
      <c r="E169" s="124">
        <f t="shared" si="21"/>
        <v>-8.3279948750800692E-3</v>
      </c>
      <c r="F169" s="124">
        <f t="shared" si="23"/>
        <v>-4.7384615384615358E-2</v>
      </c>
      <c r="G169" s="124">
        <f t="shared" ref="G169:G179" si="25">C169/C$167-1</f>
        <v>-4.5016077170417779E-3</v>
      </c>
      <c r="H169" s="127"/>
      <c r="I169" s="2"/>
      <c r="J169" s="2"/>
      <c r="K169" s="122">
        <f t="shared" si="20"/>
        <v>149630.28284523095</v>
      </c>
      <c r="L169" s="160" t="s">
        <v>477</v>
      </c>
      <c r="M169" s="161">
        <f>K203/1000</f>
        <v>165.4204096008645</v>
      </c>
      <c r="N169" s="161">
        <f>K215/1000</f>
        <v>171.38254824663821</v>
      </c>
      <c r="O169" s="161">
        <f>K227/1000</f>
        <v>177.55957632060995</v>
      </c>
      <c r="P169" s="161">
        <f>K239/1000</f>
        <v>183.9592389406134</v>
      </c>
      <c r="Q169" s="161">
        <f>K251/1000</f>
        <v>190.58956037665223</v>
      </c>
      <c r="R169" s="162" t="s">
        <v>307</v>
      </c>
      <c r="S169" s="163">
        <f>M169*1000/C197-1</f>
        <v>2.6818184983640636E-2</v>
      </c>
      <c r="T169" s="164"/>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1:46" ht="15.75" thickBot="1" x14ac:dyDescent="0.3">
      <c r="A170" s="123"/>
      <c r="B170" s="118" t="s">
        <v>478</v>
      </c>
      <c r="C170" s="119">
        <v>153600</v>
      </c>
      <c r="D170" s="124">
        <f t="shared" si="19"/>
        <v>-7.7519379844961378E-3</v>
      </c>
      <c r="E170" s="124">
        <f t="shared" si="21"/>
        <v>-1.2218649517684921E-2</v>
      </c>
      <c r="F170" s="124">
        <f t="shared" si="23"/>
        <v>-5.5350553505535083E-2</v>
      </c>
      <c r="G170" s="124">
        <f t="shared" si="25"/>
        <v>-1.2218649517684921E-2</v>
      </c>
      <c r="H170" s="127"/>
      <c r="I170" s="2"/>
      <c r="J170" s="2"/>
      <c r="K170" s="122">
        <f t="shared" si="20"/>
        <v>150072.44409402664</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1:46" ht="15.75" thickBot="1" x14ac:dyDescent="0.3">
      <c r="A171" s="123"/>
      <c r="B171" s="118" t="s">
        <v>479</v>
      </c>
      <c r="C171" s="119">
        <v>152500</v>
      </c>
      <c r="D171" s="124">
        <f t="shared" si="19"/>
        <v>-7.1614583333333703E-3</v>
      </c>
      <c r="E171" s="124">
        <f t="shared" si="21"/>
        <v>-1.6763378465506129E-2</v>
      </c>
      <c r="F171" s="124">
        <f t="shared" si="23"/>
        <v>-6.0960591133004893E-2</v>
      </c>
      <c r="G171" s="124">
        <f t="shared" si="25"/>
        <v>-1.9292604501607746E-2</v>
      </c>
      <c r="H171" s="127"/>
      <c r="I171" s="2"/>
      <c r="J171" s="2"/>
      <c r="K171" s="122">
        <f t="shared" si="20"/>
        <v>150515.91194043224</v>
      </c>
      <c r="L171" s="165" t="s">
        <v>480</v>
      </c>
      <c r="M171" s="166"/>
      <c r="N171" s="166"/>
      <c r="O171" s="166"/>
      <c r="P171" s="166"/>
      <c r="Q171" s="166"/>
      <c r="R171" s="167"/>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1:46" x14ac:dyDescent="0.25">
      <c r="A172" s="123"/>
      <c r="B172" s="118" t="s">
        <v>481</v>
      </c>
      <c r="C172" s="119">
        <v>151600</v>
      </c>
      <c r="D172" s="124">
        <f t="shared" si="19"/>
        <v>-5.9016393442622439E-3</v>
      </c>
      <c r="E172" s="124">
        <f t="shared" si="21"/>
        <v>-2.067183462532296E-2</v>
      </c>
      <c r="F172" s="124">
        <f t="shared" si="23"/>
        <v>-6.419753086419755E-2</v>
      </c>
      <c r="G172" s="124">
        <f t="shared" si="25"/>
        <v>-2.5080385852090048E-2</v>
      </c>
      <c r="H172" s="127"/>
      <c r="I172" s="2"/>
      <c r="J172" s="2"/>
      <c r="K172" s="122">
        <f t="shared" si="20"/>
        <v>150960.69024547655</v>
      </c>
      <c r="L172" s="143" t="s">
        <v>470</v>
      </c>
      <c r="M172" s="168">
        <v>2013</v>
      </c>
      <c r="N172" s="168">
        <v>2014</v>
      </c>
      <c r="O172" s="168">
        <v>2015</v>
      </c>
      <c r="P172" s="168">
        <v>2016</v>
      </c>
      <c r="Q172" s="169">
        <v>2017</v>
      </c>
      <c r="R172" s="170">
        <v>2018</v>
      </c>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1:46" x14ac:dyDescent="0.25">
      <c r="A173" s="123"/>
      <c r="B173" s="118" t="s">
        <v>482</v>
      </c>
      <c r="C173" s="119">
        <v>151000</v>
      </c>
      <c r="D173" s="124">
        <f t="shared" si="19"/>
        <v>-3.9577836411609502E-3</v>
      </c>
      <c r="E173" s="124">
        <f t="shared" si="21"/>
        <v>-1.692708333333337E-2</v>
      </c>
      <c r="F173" s="124">
        <f t="shared" si="23"/>
        <v>-5.9775840597758423E-2</v>
      </c>
      <c r="G173" s="124">
        <f t="shared" si="25"/>
        <v>-2.8938906752411619E-2</v>
      </c>
      <c r="H173" s="127"/>
      <c r="I173" s="2"/>
      <c r="J173" s="2"/>
      <c r="K173" s="122">
        <f t="shared" si="20"/>
        <v>151406.78288159781</v>
      </c>
      <c r="L173" s="171" t="s">
        <v>281</v>
      </c>
      <c r="M173" s="172">
        <f>$H203/$C$191-1</f>
        <v>6.7466037735848916E-2</v>
      </c>
      <c r="N173" s="172">
        <f>$H215/$C$191-1</f>
        <v>0.11431167066037773</v>
      </c>
      <c r="O173" s="172">
        <f>$H227/$C$191-1</f>
        <v>0.15479592482460403</v>
      </c>
      <c r="P173" s="172">
        <f>$H239/$C$191-1</f>
        <v>0.19562381489938874</v>
      </c>
      <c r="Q173" s="172">
        <f>$H251/$C$191-1</f>
        <v>0.23685519993541959</v>
      </c>
      <c r="R173" s="151" t="s">
        <v>307</v>
      </c>
      <c r="S173" s="2"/>
      <c r="T173" s="173"/>
      <c r="U173" s="173"/>
      <c r="V173" s="173"/>
      <c r="W173" s="173"/>
      <c r="X173" s="173"/>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1:46" x14ac:dyDescent="0.25">
      <c r="A174" s="123"/>
      <c r="B174" s="118" t="s">
        <v>483</v>
      </c>
      <c r="C174" s="119">
        <v>150700</v>
      </c>
      <c r="D174" s="124">
        <f t="shared" si="19"/>
        <v>-1.986754966887383E-3</v>
      </c>
      <c r="E174" s="124">
        <f t="shared" si="21"/>
        <v>-1.1803278688524599E-2</v>
      </c>
      <c r="F174" s="124">
        <f t="shared" si="23"/>
        <v>-5.2796983029541167E-2</v>
      </c>
      <c r="G174" s="124">
        <f t="shared" si="25"/>
        <v>-3.086816720257235E-2</v>
      </c>
      <c r="H174" s="127"/>
      <c r="I174" s="2"/>
      <c r="J174" s="2"/>
      <c r="K174" s="122">
        <f t="shared" si="20"/>
        <v>151854.19373267741</v>
      </c>
      <c r="L174" s="174" t="s">
        <v>473</v>
      </c>
      <c r="M174" s="175">
        <f>$I203/$C$191-1</f>
        <v>9.3455555555555847E-2</v>
      </c>
      <c r="N174" s="175">
        <f>$I215/$C$191-1</f>
        <v>0.16433001814814818</v>
      </c>
      <c r="O174" s="175">
        <f>$I227/$C$191-1</f>
        <v>0.22574486005959282</v>
      </c>
      <c r="P174" s="175">
        <f>$I239/$C$191-1</f>
        <v>0.28916585419104401</v>
      </c>
      <c r="Q174" s="175">
        <f>$I251/$C$191-1</f>
        <v>0.35027977971769109</v>
      </c>
      <c r="R174" s="151" t="s">
        <v>307</v>
      </c>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row r="175" spans="1:46" x14ac:dyDescent="0.25">
      <c r="A175" s="123"/>
      <c r="B175" s="118" t="s">
        <v>484</v>
      </c>
      <c r="C175" s="119">
        <v>150500</v>
      </c>
      <c r="D175" s="124">
        <f t="shared" si="19"/>
        <v>-1.3271400132713884E-3</v>
      </c>
      <c r="E175" s="124">
        <f t="shared" si="21"/>
        <v>-7.2559366754617605E-3</v>
      </c>
      <c r="F175" s="124">
        <f t="shared" si="23"/>
        <v>-4.9273531269740989E-2</v>
      </c>
      <c r="G175" s="124">
        <f t="shared" si="25"/>
        <v>-3.2154340836012874E-2</v>
      </c>
      <c r="H175" s="127"/>
      <c r="I175" s="2"/>
      <c r="J175" s="2"/>
      <c r="K175" s="122">
        <f t="shared" si="20"/>
        <v>152302.92669407369</v>
      </c>
      <c r="L175" s="176" t="s">
        <v>475</v>
      </c>
      <c r="M175" s="177">
        <f>$J203/$C$191-1</f>
        <v>5.1459259259259316E-2</v>
      </c>
      <c r="N175" s="177">
        <f>$J215/$C$191-1</f>
        <v>7.6275696666666448E-2</v>
      </c>
      <c r="O175" s="177">
        <f>$J227/$C$191-1</f>
        <v>9.3525293973407475E-2</v>
      </c>
      <c r="P175" s="177">
        <f>$J239/$C$191-1</f>
        <v>0.1114233617930469</v>
      </c>
      <c r="Q175" s="177">
        <f>$J251/$C$191-1</f>
        <v>0.13060307819629036</v>
      </c>
      <c r="R175" s="158" t="s">
        <v>307</v>
      </c>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row>
    <row r="176" spans="1:46" ht="15.75" customHeight="1" thickBot="1" x14ac:dyDescent="0.3">
      <c r="A176" s="123"/>
      <c r="B176" s="118" t="s">
        <v>485</v>
      </c>
      <c r="C176" s="119">
        <v>149900</v>
      </c>
      <c r="D176" s="124">
        <f t="shared" si="19"/>
        <v>-3.9867109634551534E-3</v>
      </c>
      <c r="E176" s="124">
        <f t="shared" si="21"/>
        <v>-7.2847682119204782E-3</v>
      </c>
      <c r="F176" s="124">
        <f t="shared" si="23"/>
        <v>-4.8857868020304562E-2</v>
      </c>
      <c r="G176" s="124">
        <f t="shared" si="25"/>
        <v>-3.6012861736334445E-2</v>
      </c>
      <c r="H176" s="127"/>
      <c r="I176" s="2"/>
      <c r="J176" s="2"/>
      <c r="K176" s="122">
        <f t="shared" si="20"/>
        <v>152752.98567265589</v>
      </c>
      <c r="L176" s="178" t="s">
        <v>477</v>
      </c>
      <c r="M176" s="179">
        <f>$K203/$K$191-1</f>
        <v>3.6042340000000062E-2</v>
      </c>
      <c r="N176" s="179">
        <f>$K215/$K$191-1</f>
        <v>7.3383730272676306E-2</v>
      </c>
      <c r="O176" s="179">
        <f>$K227/$K$191-1</f>
        <v>0.1120709916296323</v>
      </c>
      <c r="P176" s="179">
        <f>$K239/$K$191-1</f>
        <v>0.15215263241408516</v>
      </c>
      <c r="Q176" s="179">
        <f>$K251/$K$191-1</f>
        <v>0.19367890932344856</v>
      </c>
      <c r="R176" s="180" t="s">
        <v>307</v>
      </c>
      <c r="S176" s="2"/>
      <c r="T176" s="2"/>
      <c r="U176" s="2"/>
      <c r="V176" s="2"/>
      <c r="W176" s="181"/>
      <c r="X176" s="2"/>
      <c r="Y176" s="2"/>
      <c r="Z176" s="2"/>
      <c r="AA176" s="2"/>
      <c r="AB176" s="2"/>
      <c r="AC176" s="2"/>
      <c r="AD176" s="2"/>
      <c r="AE176" s="2"/>
      <c r="AF176" s="2"/>
      <c r="AG176" s="2"/>
      <c r="AH176" s="2"/>
      <c r="AI176" s="2"/>
      <c r="AJ176" s="2"/>
      <c r="AK176" s="2"/>
      <c r="AL176" s="2"/>
      <c r="AM176" s="2"/>
      <c r="AN176" s="2"/>
      <c r="AO176" s="2"/>
      <c r="AP176" s="2"/>
      <c r="AQ176" s="2"/>
      <c r="AR176" s="2"/>
      <c r="AS176" s="2"/>
      <c r="AT176" s="2"/>
    </row>
    <row r="177" spans="1:46" ht="15.75" thickBot="1" x14ac:dyDescent="0.3">
      <c r="A177" s="123"/>
      <c r="B177" s="118" t="s">
        <v>486</v>
      </c>
      <c r="C177" s="119">
        <v>149300</v>
      </c>
      <c r="D177" s="124">
        <f t="shared" si="19"/>
        <v>-4.002668445630464E-3</v>
      </c>
      <c r="E177" s="124">
        <f t="shared" si="21"/>
        <v>-9.28998009289983E-3</v>
      </c>
      <c r="F177" s="124">
        <f t="shared" si="23"/>
        <v>-4.8438495857233921E-2</v>
      </c>
      <c r="G177" s="124">
        <f t="shared" si="25"/>
        <v>-3.9871382636655905E-2</v>
      </c>
      <c r="H177" s="127"/>
      <c r="I177" s="2"/>
      <c r="J177" s="2"/>
      <c r="K177" s="122">
        <f t="shared" si="20"/>
        <v>153204.37458683815</v>
      </c>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row>
    <row r="178" spans="1:46" ht="15.75" thickBot="1" x14ac:dyDescent="0.3">
      <c r="A178" s="123"/>
      <c r="B178" s="118" t="s">
        <v>487</v>
      </c>
      <c r="C178" s="119">
        <v>149300</v>
      </c>
      <c r="D178" s="124">
        <f t="shared" si="19"/>
        <v>0</v>
      </c>
      <c r="E178" s="124">
        <f t="shared" si="21"/>
        <v>-7.9734219269103068E-3</v>
      </c>
      <c r="F178" s="124">
        <f t="shared" si="23"/>
        <v>-4.3561819346572661E-2</v>
      </c>
      <c r="G178" s="124">
        <f t="shared" si="25"/>
        <v>-3.9871382636655905E-2</v>
      </c>
      <c r="H178" s="127"/>
      <c r="I178" s="2"/>
      <c r="J178" s="2"/>
      <c r="K178" s="122">
        <f t="shared" si="20"/>
        <v>153657.0973666136</v>
      </c>
      <c r="L178" s="165" t="s">
        <v>488</v>
      </c>
      <c r="M178" s="166"/>
      <c r="N178" s="166"/>
      <c r="O178" s="166"/>
      <c r="P178" s="166"/>
      <c r="Q178" s="166"/>
      <c r="R178" s="166"/>
      <c r="S178" s="182"/>
      <c r="T178" s="183"/>
      <c r="U178" s="183"/>
      <c r="V178" s="183"/>
      <c r="W178" s="183"/>
      <c r="X178" s="183"/>
      <c r="Y178" s="183"/>
      <c r="Z178" s="184"/>
      <c r="AA178" s="2"/>
      <c r="AB178" s="2"/>
      <c r="AC178" s="2"/>
      <c r="AD178" s="2"/>
      <c r="AE178" s="2"/>
      <c r="AF178" s="2"/>
      <c r="AG178" s="2"/>
      <c r="AH178" s="2"/>
      <c r="AI178" s="2"/>
      <c r="AJ178" s="2"/>
      <c r="AK178" s="2"/>
      <c r="AL178" s="2"/>
      <c r="AM178" s="2"/>
      <c r="AN178" s="2"/>
      <c r="AO178" s="2"/>
      <c r="AP178" s="2"/>
      <c r="AQ178" s="2"/>
      <c r="AR178" s="2"/>
      <c r="AS178" s="2"/>
      <c r="AT178" s="2"/>
    </row>
    <row r="179" spans="1:46" x14ac:dyDescent="0.25">
      <c r="A179" s="123">
        <v>2011</v>
      </c>
      <c r="B179" s="118" t="s">
        <v>489</v>
      </c>
      <c r="C179" s="119">
        <v>149500</v>
      </c>
      <c r="D179" s="124">
        <f t="shared" si="19"/>
        <v>1.3395847287340779E-3</v>
      </c>
      <c r="E179" s="124">
        <f t="shared" si="21"/>
        <v>-2.6684456304202353E-3</v>
      </c>
      <c r="F179" s="124">
        <f t="shared" si="23"/>
        <v>-3.8585209003215382E-2</v>
      </c>
      <c r="G179" s="124">
        <f t="shared" si="25"/>
        <v>-3.8585209003215382E-2</v>
      </c>
      <c r="H179" s="127"/>
      <c r="I179" s="2"/>
      <c r="J179" s="2"/>
      <c r="K179" s="122">
        <f t="shared" si="20"/>
        <v>154111.15795358861</v>
      </c>
      <c r="L179" s="143" t="s">
        <v>470</v>
      </c>
      <c r="M179" s="168">
        <v>2013</v>
      </c>
      <c r="N179" s="168">
        <v>2014</v>
      </c>
      <c r="O179" s="168">
        <v>2015</v>
      </c>
      <c r="P179" s="168">
        <v>2016</v>
      </c>
      <c r="Q179" s="169">
        <v>2017</v>
      </c>
      <c r="R179" s="169">
        <v>2018</v>
      </c>
      <c r="S179" s="185"/>
      <c r="T179" s="186"/>
      <c r="U179" s="186"/>
      <c r="V179" s="186"/>
      <c r="W179" s="186"/>
      <c r="X179" s="186"/>
      <c r="Y179" s="186"/>
      <c r="Z179" s="187"/>
      <c r="AA179" s="2"/>
      <c r="AB179" s="2"/>
      <c r="AC179" s="2"/>
      <c r="AD179" s="2"/>
      <c r="AE179" s="2"/>
      <c r="AF179" s="2"/>
      <c r="AG179" s="2"/>
      <c r="AH179" s="2"/>
      <c r="AI179" s="2"/>
      <c r="AJ179" s="2"/>
      <c r="AK179" s="2"/>
      <c r="AL179" s="2"/>
      <c r="AM179" s="2"/>
      <c r="AN179" s="2"/>
      <c r="AO179" s="2"/>
      <c r="AP179" s="2"/>
      <c r="AQ179" s="2"/>
      <c r="AR179" s="2"/>
      <c r="AS179" s="2"/>
      <c r="AT179" s="2"/>
    </row>
    <row r="180" spans="1:46" x14ac:dyDescent="0.25">
      <c r="A180" s="123"/>
      <c r="B180" s="118" t="s">
        <v>490</v>
      </c>
      <c r="C180" s="119">
        <v>149600</v>
      </c>
      <c r="D180" s="124">
        <f t="shared" si="19"/>
        <v>6.6889632107014485E-4</v>
      </c>
      <c r="E180" s="124">
        <f t="shared" si="21"/>
        <v>2.0093770931011168E-3</v>
      </c>
      <c r="F180" s="124">
        <f t="shared" si="23"/>
        <v>-3.546099290780147E-2</v>
      </c>
      <c r="G180" s="124">
        <f>C180/C$179-1</f>
        <v>6.6889632107014485E-4</v>
      </c>
      <c r="H180" s="127"/>
      <c r="I180" s="2"/>
      <c r="J180" s="2"/>
      <c r="K180" s="122">
        <f t="shared" si="20"/>
        <v>154566.5603010171</v>
      </c>
      <c r="L180" s="188" t="s">
        <v>281</v>
      </c>
      <c r="M180" s="189">
        <f t="shared" ref="M180:Q183" si="26">$S$182*(1+M173)</f>
        <v>21.242574150943391</v>
      </c>
      <c r="N180" s="189">
        <f t="shared" si="26"/>
        <v>22.174802246141514</v>
      </c>
      <c r="O180" s="189">
        <f t="shared" si="26"/>
        <v>22.980438904009617</v>
      </c>
      <c r="P180" s="189">
        <f t="shared" si="26"/>
        <v>23.792913916497834</v>
      </c>
      <c r="Q180" s="189">
        <f t="shared" si="26"/>
        <v>24.613418478714848</v>
      </c>
      <c r="R180" s="190" t="s">
        <v>307</v>
      </c>
      <c r="S180" s="185"/>
      <c r="T180" s="186"/>
      <c r="U180" s="186"/>
      <c r="V180" s="186"/>
      <c r="W180" s="186"/>
      <c r="X180" s="186"/>
      <c r="Y180" s="186"/>
      <c r="Z180" s="187"/>
      <c r="AA180" s="2"/>
      <c r="AB180" s="2"/>
      <c r="AC180" s="2"/>
      <c r="AD180" s="2"/>
      <c r="AE180" s="2"/>
      <c r="AF180" s="2"/>
      <c r="AG180" s="2"/>
      <c r="AH180" s="2"/>
      <c r="AI180" s="2"/>
      <c r="AJ180" s="2"/>
      <c r="AK180" s="2"/>
      <c r="AL180" s="2"/>
      <c r="AM180" s="2"/>
      <c r="AN180" s="2"/>
      <c r="AO180" s="2"/>
      <c r="AP180" s="2"/>
      <c r="AQ180" s="2"/>
      <c r="AR180" s="2"/>
      <c r="AS180" s="2"/>
      <c r="AT180" s="2"/>
    </row>
    <row r="181" spans="1:46" x14ac:dyDescent="0.25">
      <c r="A181" s="123"/>
      <c r="B181" s="118" t="s">
        <v>491</v>
      </c>
      <c r="C181" s="119">
        <v>149900</v>
      </c>
      <c r="D181" s="124">
        <f t="shared" si="19"/>
        <v>2.0053475935828402E-3</v>
      </c>
      <c r="E181" s="124">
        <f t="shared" si="21"/>
        <v>4.0187541862022336E-3</v>
      </c>
      <c r="F181" s="124">
        <f t="shared" si="23"/>
        <v>-3.1653746770025859E-2</v>
      </c>
      <c r="G181" s="124">
        <f t="shared" ref="G181:G191" si="27">C181/C$179-1</f>
        <v>2.6755852842810235E-3</v>
      </c>
      <c r="H181" s="127"/>
      <c r="I181" s="2"/>
      <c r="J181" s="2"/>
      <c r="K181" s="122">
        <f t="shared" si="20"/>
        <v>155023.30837383497</v>
      </c>
      <c r="L181" s="191" t="s">
        <v>473</v>
      </c>
      <c r="M181" s="189">
        <f t="shared" si="26"/>
        <v>21.75976555555556</v>
      </c>
      <c r="N181" s="189">
        <f t="shared" si="26"/>
        <v>23.170167361148149</v>
      </c>
      <c r="O181" s="189">
        <f t="shared" si="26"/>
        <v>24.392322715185895</v>
      </c>
      <c r="P181" s="189">
        <f t="shared" si="26"/>
        <v>25.654400498401774</v>
      </c>
      <c r="Q181" s="189">
        <f t="shared" si="26"/>
        <v>26.870567616382051</v>
      </c>
      <c r="R181" s="190" t="s">
        <v>307</v>
      </c>
      <c r="S181" s="185"/>
      <c r="T181" s="186"/>
      <c r="U181" s="186"/>
      <c r="V181" s="186"/>
      <c r="W181" s="186"/>
      <c r="X181" s="186"/>
      <c r="Y181" s="186"/>
      <c r="Z181" s="187"/>
      <c r="AA181" s="2"/>
      <c r="AB181" s="2"/>
      <c r="AC181" s="2"/>
      <c r="AD181" s="2"/>
      <c r="AE181" s="2"/>
      <c r="AF181" s="2"/>
      <c r="AG181" s="2"/>
      <c r="AH181" s="2"/>
      <c r="AI181" s="2"/>
      <c r="AJ181" s="2"/>
      <c r="AK181" s="2"/>
      <c r="AL181" s="2"/>
      <c r="AM181" s="2"/>
      <c r="AN181" s="2"/>
      <c r="AO181" s="2"/>
      <c r="AP181" s="2"/>
      <c r="AQ181" s="2"/>
      <c r="AR181" s="2"/>
      <c r="AS181" s="2"/>
      <c r="AT181" s="2"/>
    </row>
    <row r="182" spans="1:46" x14ac:dyDescent="0.25">
      <c r="A182" s="123"/>
      <c r="B182" s="118" t="s">
        <v>492</v>
      </c>
      <c r="C182" s="119">
        <v>150600</v>
      </c>
      <c r="D182" s="124">
        <f t="shared" si="19"/>
        <v>4.6697798532355783E-3</v>
      </c>
      <c r="E182" s="124">
        <f t="shared" si="21"/>
        <v>7.3578595317724815E-3</v>
      </c>
      <c r="F182" s="124">
        <f t="shared" si="23"/>
        <v>-1.953125E-2</v>
      </c>
      <c r="G182" s="124">
        <f t="shared" si="27"/>
        <v>7.3578595317724815E-3</v>
      </c>
      <c r="H182" s="127"/>
      <c r="I182" s="2"/>
      <c r="J182" s="2"/>
      <c r="K182" s="122">
        <f t="shared" si="20"/>
        <v>155481.40614869457</v>
      </c>
      <c r="L182" s="192" t="s">
        <v>475</v>
      </c>
      <c r="M182" s="193">
        <f t="shared" si="26"/>
        <v>20.92403925925926</v>
      </c>
      <c r="N182" s="193">
        <f t="shared" si="26"/>
        <v>21.417886363666661</v>
      </c>
      <c r="O182" s="193">
        <f t="shared" si="26"/>
        <v>21.761153350070806</v>
      </c>
      <c r="P182" s="193">
        <f t="shared" si="26"/>
        <v>22.117324899681631</v>
      </c>
      <c r="Q182" s="193">
        <f t="shared" si="26"/>
        <v>22.499001256106176</v>
      </c>
      <c r="R182" s="194" t="s">
        <v>307</v>
      </c>
      <c r="S182" s="195">
        <v>19.899999999999999</v>
      </c>
      <c r="T182" s="196" t="s">
        <v>493</v>
      </c>
      <c r="U182" s="186"/>
      <c r="V182" s="186"/>
      <c r="W182" s="186"/>
      <c r="X182" s="186"/>
      <c r="Y182" s="186"/>
      <c r="Z182" s="187"/>
      <c r="AA182" s="2"/>
      <c r="AB182" s="2"/>
      <c r="AC182" s="2"/>
      <c r="AD182" s="2"/>
      <c r="AE182" s="2"/>
      <c r="AF182" s="2"/>
      <c r="AG182" s="2"/>
      <c r="AH182" s="2"/>
      <c r="AI182" s="2"/>
      <c r="AJ182" s="2"/>
      <c r="AK182" s="2"/>
      <c r="AL182" s="2"/>
      <c r="AM182" s="2"/>
      <c r="AN182" s="2"/>
      <c r="AO182" s="2"/>
      <c r="AP182" s="2"/>
      <c r="AQ182" s="2"/>
      <c r="AR182" s="2"/>
      <c r="AS182" s="2"/>
      <c r="AT182" s="2"/>
    </row>
    <row r="183" spans="1:46" ht="15.75" thickBot="1" x14ac:dyDescent="0.3">
      <c r="A183" s="123"/>
      <c r="B183" s="118" t="s">
        <v>494</v>
      </c>
      <c r="C183" s="119">
        <v>151200</v>
      </c>
      <c r="D183" s="124">
        <f t="shared" si="19"/>
        <v>3.9840637450199168E-3</v>
      </c>
      <c r="E183" s="124">
        <f t="shared" si="21"/>
        <v>1.0695187165775444E-2</v>
      </c>
      <c r="F183" s="124">
        <f t="shared" si="23"/>
        <v>-8.5245901639344757E-3</v>
      </c>
      <c r="G183" s="124">
        <f t="shared" si="27"/>
        <v>1.1371237458194017E-2</v>
      </c>
      <c r="H183" s="127"/>
      <c r="I183" s="2"/>
      <c r="J183" s="2"/>
      <c r="K183" s="122">
        <f t="shared" si="20"/>
        <v>155940.8576139994</v>
      </c>
      <c r="L183" s="197" t="s">
        <v>477</v>
      </c>
      <c r="M183" s="198">
        <f t="shared" si="26"/>
        <v>20.617242565999998</v>
      </c>
      <c r="N183" s="198">
        <f t="shared" si="26"/>
        <v>21.360336232426256</v>
      </c>
      <c r="O183" s="198">
        <f t="shared" si="26"/>
        <v>22.13021273342968</v>
      </c>
      <c r="P183" s="198">
        <f t="shared" si="26"/>
        <v>22.927837385040291</v>
      </c>
      <c r="Q183" s="198">
        <f t="shared" si="26"/>
        <v>23.754210295536623</v>
      </c>
      <c r="R183" s="199" t="s">
        <v>307</v>
      </c>
      <c r="S183" s="185"/>
      <c r="T183" s="196" t="s">
        <v>495</v>
      </c>
      <c r="U183" s="186"/>
      <c r="V183" s="186"/>
      <c r="W183" s="186"/>
      <c r="X183" s="186"/>
      <c r="Y183" s="186"/>
      <c r="Z183" s="187"/>
      <c r="AA183" s="2"/>
      <c r="AB183" s="2"/>
      <c r="AC183" s="2"/>
      <c r="AD183" s="2"/>
      <c r="AE183" s="2"/>
      <c r="AF183" s="2"/>
      <c r="AG183" s="2"/>
      <c r="AH183" s="2"/>
      <c r="AI183" s="2"/>
      <c r="AJ183" s="2"/>
      <c r="AK183" s="2"/>
      <c r="AL183" s="2"/>
      <c r="AM183" s="2"/>
      <c r="AN183" s="2"/>
      <c r="AO183" s="2"/>
      <c r="AP183" s="2"/>
      <c r="AQ183" s="2"/>
      <c r="AR183" s="2"/>
      <c r="AS183" s="2"/>
      <c r="AT183" s="2"/>
    </row>
    <row r="184" spans="1:46" ht="15.75" thickBot="1" x14ac:dyDescent="0.3">
      <c r="A184" s="123"/>
      <c r="B184" s="118" t="s">
        <v>496</v>
      </c>
      <c r="C184" s="119">
        <v>151500</v>
      </c>
      <c r="D184" s="124">
        <f t="shared" si="19"/>
        <v>1.9841269841269771E-3</v>
      </c>
      <c r="E184" s="124">
        <f t="shared" si="21"/>
        <v>1.0673782521681163E-2</v>
      </c>
      <c r="F184" s="124">
        <f t="shared" si="23"/>
        <v>-6.5963060686013986E-4</v>
      </c>
      <c r="G184" s="124">
        <f t="shared" si="27"/>
        <v>1.3377926421404673E-2</v>
      </c>
      <c r="H184" s="127"/>
      <c r="I184" s="2"/>
      <c r="J184" s="2"/>
      <c r="K184" s="122">
        <f t="shared" si="20"/>
        <v>156401.66676993875</v>
      </c>
      <c r="L184" s="2"/>
      <c r="M184" s="2"/>
      <c r="N184" s="2"/>
      <c r="O184" s="2"/>
      <c r="P184" s="2"/>
      <c r="Q184" s="2"/>
      <c r="R184" s="2"/>
      <c r="S184" s="185"/>
      <c r="T184" s="200" t="s">
        <v>497</v>
      </c>
      <c r="U184" s="186"/>
      <c r="V184" s="186"/>
      <c r="W184" s="186"/>
      <c r="X184" s="186"/>
      <c r="Y184" s="186"/>
      <c r="Z184" s="187"/>
      <c r="AA184" s="2"/>
      <c r="AB184" s="2"/>
      <c r="AC184" s="2"/>
      <c r="AD184" s="2"/>
      <c r="AE184" s="2"/>
      <c r="AF184" s="2"/>
      <c r="AG184" s="2"/>
      <c r="AH184" s="2"/>
      <c r="AI184" s="2"/>
      <c r="AJ184" s="2"/>
      <c r="AK184" s="2"/>
      <c r="AL184" s="2"/>
      <c r="AM184" s="2"/>
      <c r="AN184" s="2"/>
      <c r="AO184" s="2"/>
      <c r="AP184" s="2"/>
      <c r="AQ184" s="2"/>
      <c r="AR184" s="2"/>
      <c r="AS184" s="2"/>
      <c r="AT184" s="2"/>
    </row>
    <row r="185" spans="1:46" ht="15.75" thickBot="1" x14ac:dyDescent="0.3">
      <c r="A185" s="123"/>
      <c r="B185" s="118" t="s">
        <v>498</v>
      </c>
      <c r="C185" s="119">
        <v>152300</v>
      </c>
      <c r="D185" s="124">
        <f t="shared" si="19"/>
        <v>5.2805280528052112E-3</v>
      </c>
      <c r="E185" s="124">
        <f t="shared" si="21"/>
        <v>1.1288180610889764E-2</v>
      </c>
      <c r="F185" s="124">
        <f t="shared" si="23"/>
        <v>8.6092715231789185E-3</v>
      </c>
      <c r="G185" s="124">
        <f t="shared" si="27"/>
        <v>1.8729096989966498E-2</v>
      </c>
      <c r="H185" s="127"/>
      <c r="I185" s="2"/>
      <c r="J185" s="2"/>
      <c r="K185" s="122">
        <f t="shared" si="20"/>
        <v>156863.8376285226</v>
      </c>
      <c r="L185" s="165" t="s">
        <v>499</v>
      </c>
      <c r="M185" s="166"/>
      <c r="N185" s="166"/>
      <c r="O185" s="166"/>
      <c r="P185" s="166"/>
      <c r="Q185" s="166"/>
      <c r="R185" s="166"/>
      <c r="S185" s="185"/>
      <c r="T185" s="201" t="s">
        <v>500</v>
      </c>
      <c r="U185" s="186"/>
      <c r="V185" s="186"/>
      <c r="W185" s="186"/>
      <c r="X185" s="186"/>
      <c r="Y185" s="186"/>
      <c r="Z185" s="187"/>
      <c r="AA185" s="2"/>
      <c r="AB185" s="2"/>
      <c r="AC185" s="2"/>
      <c r="AD185" s="2"/>
      <c r="AE185" s="2"/>
      <c r="AF185" s="2"/>
      <c r="AG185" s="2"/>
      <c r="AH185" s="2"/>
      <c r="AI185" s="2"/>
      <c r="AJ185" s="2"/>
      <c r="AK185" s="2"/>
      <c r="AL185" s="2"/>
      <c r="AM185" s="2"/>
      <c r="AN185" s="2"/>
      <c r="AO185" s="2"/>
      <c r="AP185" s="2"/>
      <c r="AQ185" s="2"/>
      <c r="AR185" s="2"/>
      <c r="AS185" s="2"/>
      <c r="AT185" s="2"/>
    </row>
    <row r="186" spans="1:46" x14ac:dyDescent="0.25">
      <c r="A186" s="123"/>
      <c r="B186" s="118" t="s">
        <v>501</v>
      </c>
      <c r="C186" s="119">
        <v>152500</v>
      </c>
      <c r="D186" s="124">
        <f t="shared" si="19"/>
        <v>1.3131976362441566E-3</v>
      </c>
      <c r="E186" s="124">
        <f t="shared" si="21"/>
        <v>8.5978835978834933E-3</v>
      </c>
      <c r="F186" s="124">
        <f t="shared" si="23"/>
        <v>1.1944260119442607E-2</v>
      </c>
      <c r="G186" s="124">
        <f t="shared" si="27"/>
        <v>2.006688963210701E-2</v>
      </c>
      <c r="H186" s="127"/>
      <c r="I186" s="2"/>
      <c r="J186" s="2"/>
      <c r="K186" s="122">
        <f t="shared" si="20"/>
        <v>157327.37421361648</v>
      </c>
      <c r="L186" s="143" t="s">
        <v>470</v>
      </c>
      <c r="M186" s="168">
        <v>2013</v>
      </c>
      <c r="N186" s="168">
        <v>2014</v>
      </c>
      <c r="O186" s="168">
        <v>2015</v>
      </c>
      <c r="P186" s="168">
        <v>2016</v>
      </c>
      <c r="Q186" s="169">
        <v>2017</v>
      </c>
      <c r="R186" s="169">
        <v>2018</v>
      </c>
      <c r="S186" s="185"/>
      <c r="T186" s="186"/>
      <c r="U186" s="186"/>
      <c r="V186" s="186"/>
      <c r="W186" s="186"/>
      <c r="X186" s="186"/>
      <c r="Y186" s="186"/>
      <c r="Z186" s="187"/>
      <c r="AA186" s="2"/>
      <c r="AB186" s="2"/>
      <c r="AC186" s="2"/>
      <c r="AD186" s="2"/>
      <c r="AE186" s="2"/>
      <c r="AF186" s="2"/>
      <c r="AG186" s="2"/>
      <c r="AH186" s="2"/>
      <c r="AI186" s="2"/>
      <c r="AJ186" s="2"/>
      <c r="AK186" s="2"/>
      <c r="AL186" s="2"/>
      <c r="AM186" s="2"/>
      <c r="AN186" s="2"/>
      <c r="AO186" s="2"/>
      <c r="AP186" s="2"/>
      <c r="AQ186" s="2"/>
      <c r="AR186" s="2"/>
      <c r="AS186" s="2"/>
      <c r="AT186" s="2"/>
    </row>
    <row r="187" spans="1:46" x14ac:dyDescent="0.25">
      <c r="A187" s="123"/>
      <c r="B187" s="118" t="s">
        <v>502</v>
      </c>
      <c r="C187" s="119">
        <v>152900</v>
      </c>
      <c r="D187" s="124">
        <f t="shared" si="19"/>
        <v>2.6229508196722318E-3</v>
      </c>
      <c r="E187" s="124">
        <f t="shared" si="21"/>
        <v>9.2409240924091751E-3</v>
      </c>
      <c r="F187" s="124">
        <f t="shared" si="23"/>
        <v>1.5946843853820614E-2</v>
      </c>
      <c r="G187" s="124">
        <f t="shared" si="27"/>
        <v>2.2742474916388034E-2</v>
      </c>
      <c r="H187" s="127"/>
      <c r="J187" s="2"/>
      <c r="K187" s="122">
        <f t="shared" si="20"/>
        <v>157792.28056097662</v>
      </c>
      <c r="L187" s="188" t="s">
        <v>281</v>
      </c>
      <c r="M187" s="189">
        <f t="shared" ref="M187:Q190" si="28">M180-$S$182</f>
        <v>1.3425741509433919</v>
      </c>
      <c r="N187" s="189">
        <f t="shared" si="28"/>
        <v>2.2748022461415154</v>
      </c>
      <c r="O187" s="189">
        <f t="shared" si="28"/>
        <v>3.0804389040096183</v>
      </c>
      <c r="P187" s="189">
        <f t="shared" si="28"/>
        <v>3.8929139164978359</v>
      </c>
      <c r="Q187" s="189">
        <f t="shared" si="28"/>
        <v>4.7134184787148499</v>
      </c>
      <c r="R187" s="190" t="s">
        <v>307</v>
      </c>
      <c r="S187" s="185"/>
      <c r="T187" s="186"/>
      <c r="U187" s="186"/>
      <c r="V187" s="186"/>
      <c r="W187" s="186"/>
      <c r="X187" s="186"/>
      <c r="Y187" s="186"/>
      <c r="Z187" s="187"/>
      <c r="AA187" s="2"/>
      <c r="AB187" s="2"/>
      <c r="AC187" s="2"/>
      <c r="AD187" s="2"/>
      <c r="AE187" s="2"/>
      <c r="AF187" s="2"/>
      <c r="AG187" s="2"/>
      <c r="AH187" s="2"/>
      <c r="AI187" s="2"/>
      <c r="AJ187" s="2"/>
      <c r="AK187" s="2"/>
      <c r="AL187" s="2"/>
      <c r="AM187" s="2"/>
      <c r="AN187" s="2"/>
      <c r="AO187" s="2"/>
      <c r="AP187" s="2"/>
      <c r="AQ187" s="2"/>
      <c r="AR187" s="2"/>
      <c r="AS187" s="2"/>
      <c r="AT187" s="2"/>
    </row>
    <row r="188" spans="1:46" x14ac:dyDescent="0.25">
      <c r="A188" s="123"/>
      <c r="B188" s="118" t="s">
        <v>503</v>
      </c>
      <c r="C188" s="119">
        <v>154000</v>
      </c>
      <c r="D188" s="124">
        <f t="shared" si="19"/>
        <v>7.194244604316502E-3</v>
      </c>
      <c r="E188" s="124">
        <f t="shared" si="21"/>
        <v>1.1162179908076109E-2</v>
      </c>
      <c r="F188" s="124">
        <f t="shared" si="23"/>
        <v>2.7351567711807911E-2</v>
      </c>
      <c r="G188" s="124">
        <f t="shared" si="27"/>
        <v>3.0100334448160515E-2</v>
      </c>
      <c r="H188" s="202"/>
      <c r="I188" s="2"/>
      <c r="J188" s="2"/>
      <c r="K188" s="122">
        <f t="shared" si="20"/>
        <v>158258.56071828492</v>
      </c>
      <c r="L188" s="191" t="s">
        <v>473</v>
      </c>
      <c r="M188" s="189">
        <f t="shared" si="28"/>
        <v>1.8597655555555619</v>
      </c>
      <c r="N188" s="189">
        <f t="shared" si="28"/>
        <v>3.2701673611481503</v>
      </c>
      <c r="O188" s="189">
        <f t="shared" si="28"/>
        <v>4.492322715185896</v>
      </c>
      <c r="P188" s="189">
        <f t="shared" si="28"/>
        <v>5.7544004984017754</v>
      </c>
      <c r="Q188" s="189">
        <f t="shared" si="28"/>
        <v>6.970567616382052</v>
      </c>
      <c r="R188" s="190" t="s">
        <v>307</v>
      </c>
      <c r="S188" s="185"/>
      <c r="T188" s="186"/>
      <c r="U188" s="186"/>
      <c r="V188" s="186"/>
      <c r="W188" s="186"/>
      <c r="X188" s="186"/>
      <c r="Y188" s="186"/>
      <c r="Z188" s="187"/>
      <c r="AA188" s="2"/>
      <c r="AB188" s="2"/>
      <c r="AC188" s="2"/>
      <c r="AD188" s="2"/>
      <c r="AE188" s="2"/>
      <c r="AF188" s="2"/>
      <c r="AG188" s="2"/>
      <c r="AH188" s="2"/>
      <c r="AI188" s="2"/>
      <c r="AJ188" s="2"/>
      <c r="AK188" s="2"/>
      <c r="AL188" s="2"/>
      <c r="AM188" s="2"/>
      <c r="AN188" s="2"/>
      <c r="AO188" s="2"/>
      <c r="AP188" s="2"/>
      <c r="AQ188" s="2"/>
      <c r="AR188" s="2"/>
      <c r="AS188" s="2"/>
      <c r="AT188" s="2"/>
    </row>
    <row r="189" spans="1:46" x14ac:dyDescent="0.25">
      <c r="A189" s="123"/>
      <c r="B189" s="118" t="s">
        <v>504</v>
      </c>
      <c r="C189" s="119">
        <v>155400</v>
      </c>
      <c r="D189" s="124">
        <f t="shared" si="19"/>
        <v>9.0909090909090384E-3</v>
      </c>
      <c r="E189" s="124">
        <f t="shared" si="21"/>
        <v>1.9016393442622848E-2</v>
      </c>
      <c r="F189" s="124">
        <f t="shared" si="23"/>
        <v>4.0857334226389819E-2</v>
      </c>
      <c r="G189" s="124">
        <f t="shared" si="27"/>
        <v>3.9464882943143875E-2</v>
      </c>
      <c r="H189" s="203"/>
      <c r="I189" s="2"/>
      <c r="J189" s="2"/>
      <c r="K189" s="122">
        <f t="shared" si="20"/>
        <v>158726.21874518436</v>
      </c>
      <c r="L189" s="192" t="s">
        <v>475</v>
      </c>
      <c r="M189" s="193">
        <f t="shared" si="28"/>
        <v>1.0240392592592613</v>
      </c>
      <c r="N189" s="193">
        <f t="shared" si="28"/>
        <v>1.517886363666662</v>
      </c>
      <c r="O189" s="193">
        <f t="shared" si="28"/>
        <v>1.8611533500708077</v>
      </c>
      <c r="P189" s="193">
        <f t="shared" si="28"/>
        <v>2.2173248996816319</v>
      </c>
      <c r="Q189" s="193">
        <f t="shared" si="28"/>
        <v>2.5990012561061775</v>
      </c>
      <c r="R189" s="194" t="s">
        <v>307</v>
      </c>
      <c r="S189" s="185"/>
      <c r="T189" s="186"/>
      <c r="U189" s="186"/>
      <c r="V189" s="186"/>
      <c r="W189" s="186"/>
      <c r="X189" s="186"/>
      <c r="Y189" s="186"/>
      <c r="Z189" s="187"/>
      <c r="AA189" s="2"/>
      <c r="AB189" s="2"/>
      <c r="AC189" s="2"/>
      <c r="AD189" s="2"/>
      <c r="AE189" s="2"/>
      <c r="AF189" s="2"/>
      <c r="AG189" s="2"/>
      <c r="AH189" s="2"/>
      <c r="AI189" s="2"/>
      <c r="AJ189" s="2"/>
      <c r="AK189" s="2"/>
      <c r="AL189" s="2"/>
      <c r="AM189" s="2"/>
      <c r="AN189" s="2"/>
      <c r="AO189" s="2"/>
      <c r="AP189" s="2"/>
      <c r="AQ189" s="2"/>
      <c r="AR189" s="2"/>
      <c r="AS189" s="2"/>
      <c r="AT189" s="2"/>
    </row>
    <row r="190" spans="1:46" ht="15.75" thickBot="1" x14ac:dyDescent="0.3">
      <c r="A190" s="123"/>
      <c r="B190" s="118" t="s">
        <v>505</v>
      </c>
      <c r="C190" s="119">
        <v>156000</v>
      </c>
      <c r="D190" s="124">
        <f t="shared" si="19"/>
        <v>3.8610038610038533E-3</v>
      </c>
      <c r="E190" s="124">
        <f t="shared" si="21"/>
        <v>2.0274689339437435E-2</v>
      </c>
      <c r="F190" s="124">
        <f t="shared" si="23"/>
        <v>4.4876088412592052E-2</v>
      </c>
      <c r="G190" s="124">
        <f t="shared" si="27"/>
        <v>4.3478260869565188E-2</v>
      </c>
      <c r="H190" s="203"/>
      <c r="I190" s="2"/>
      <c r="J190" s="2"/>
      <c r="K190" s="122">
        <f t="shared" si="20"/>
        <v>159195.25871331422</v>
      </c>
      <c r="L190" s="197" t="s">
        <v>477</v>
      </c>
      <c r="M190" s="198">
        <f t="shared" si="28"/>
        <v>0.71724256599999947</v>
      </c>
      <c r="N190" s="198">
        <f t="shared" si="28"/>
        <v>1.4603362324262577</v>
      </c>
      <c r="O190" s="198">
        <f t="shared" si="28"/>
        <v>2.2302127334296813</v>
      </c>
      <c r="P190" s="198">
        <f t="shared" si="28"/>
        <v>3.0278373850402929</v>
      </c>
      <c r="Q190" s="198">
        <f t="shared" si="28"/>
        <v>3.8542102955366246</v>
      </c>
      <c r="R190" s="199" t="s">
        <v>307</v>
      </c>
      <c r="S190" s="204"/>
      <c r="T190" s="205"/>
      <c r="U190" s="205"/>
      <c r="V190" s="205"/>
      <c r="W190" s="205"/>
      <c r="X190" s="205"/>
      <c r="Y190" s="205"/>
      <c r="Z190" s="206"/>
      <c r="AA190" s="2"/>
      <c r="AB190" s="2"/>
      <c r="AC190" s="2"/>
      <c r="AD190" s="2"/>
      <c r="AE190" s="2"/>
      <c r="AF190" s="2"/>
      <c r="AG190" s="2"/>
      <c r="AH190" s="2"/>
      <c r="AI190" s="2"/>
      <c r="AJ190" s="2"/>
      <c r="AK190" s="2"/>
      <c r="AL190" s="2"/>
      <c r="AM190" s="2"/>
      <c r="AN190" s="2"/>
      <c r="AO190" s="2"/>
      <c r="AP190" s="2"/>
      <c r="AQ190" s="2"/>
      <c r="AR190" s="2"/>
      <c r="AS190" s="2"/>
      <c r="AT190" s="2"/>
    </row>
    <row r="191" spans="1:46" x14ac:dyDescent="0.25">
      <c r="A191" s="123">
        <v>2012</v>
      </c>
      <c r="B191" s="207" t="s">
        <v>506</v>
      </c>
      <c r="C191" s="208">
        <v>156900</v>
      </c>
      <c r="D191" s="209">
        <f t="shared" si="19"/>
        <v>5.7692307692307487E-3</v>
      </c>
      <c r="E191" s="209">
        <f t="shared" si="21"/>
        <v>1.8831168831168865E-2</v>
      </c>
      <c r="F191" s="209">
        <f t="shared" si="23"/>
        <v>4.949832775919738E-2</v>
      </c>
      <c r="G191" s="209">
        <f t="shared" si="27"/>
        <v>4.949832775919738E-2</v>
      </c>
      <c r="H191" s="203"/>
      <c r="I191" s="2"/>
      <c r="J191" s="2"/>
      <c r="K191" s="122">
        <f t="shared" si="20"/>
        <v>159665.68470634558</v>
      </c>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row>
    <row r="192" spans="1:46" x14ac:dyDescent="0.25">
      <c r="A192" s="123"/>
      <c r="B192" s="210" t="s">
        <v>507</v>
      </c>
      <c r="C192" s="208">
        <v>157300</v>
      </c>
      <c r="D192" s="124">
        <f t="shared" si="19"/>
        <v>2.5493945188017619E-3</v>
      </c>
      <c r="E192" s="124">
        <f t="shared" si="21"/>
        <v>1.2226512226512165E-2</v>
      </c>
      <c r="F192" s="209">
        <f t="shared" si="23"/>
        <v>5.1470588235294157E-2</v>
      </c>
      <c r="G192" s="211">
        <f>C192/C$191-1</f>
        <v>2.5493945188017619E-3</v>
      </c>
      <c r="H192" s="212"/>
      <c r="I192" s="213"/>
      <c r="J192" s="213"/>
      <c r="K192" s="214">
        <f t="shared" si="20"/>
        <v>160137.5008200169</v>
      </c>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row>
    <row r="193" spans="1:46" x14ac:dyDescent="0.25">
      <c r="A193" s="123"/>
      <c r="B193" s="118" t="s">
        <v>508</v>
      </c>
      <c r="C193" s="119">
        <v>157200</v>
      </c>
      <c r="D193" s="124">
        <f t="shared" si="19"/>
        <v>-6.3572790845523031E-4</v>
      </c>
      <c r="E193" s="124">
        <f t="shared" si="21"/>
        <v>7.692307692307665E-3</v>
      </c>
      <c r="F193" s="209">
        <f t="shared" si="23"/>
        <v>4.8699132755170016E-2</v>
      </c>
      <c r="G193" s="215"/>
      <c r="H193" s="216"/>
      <c r="I193" s="217"/>
      <c r="J193" s="217"/>
      <c r="K193" s="122">
        <f t="shared" si="20"/>
        <v>160610.71116216961</v>
      </c>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row>
    <row r="194" spans="1:46" x14ac:dyDescent="0.25">
      <c r="A194" s="123"/>
      <c r="B194" s="207" t="s">
        <v>509</v>
      </c>
      <c r="C194" s="208">
        <v>157300</v>
      </c>
      <c r="D194" s="209">
        <f t="shared" si="19"/>
        <v>6.3613231552173133E-4</v>
      </c>
      <c r="E194" s="209">
        <f t="shared" si="21"/>
        <v>2.5493945188017619E-3</v>
      </c>
      <c r="F194" s="209">
        <f t="shared" si="23"/>
        <v>4.4488711819389071E-2</v>
      </c>
      <c r="G194" s="218"/>
      <c r="H194" s="216"/>
      <c r="I194" s="217"/>
      <c r="J194" s="217"/>
      <c r="K194" s="219">
        <f t="shared" si="20"/>
        <v>161085.31985278396</v>
      </c>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row>
    <row r="195" spans="1:46" x14ac:dyDescent="0.25">
      <c r="A195" s="123"/>
      <c r="B195" s="207" t="s">
        <v>510</v>
      </c>
      <c r="C195" s="218">
        <v>158100</v>
      </c>
      <c r="D195" s="209">
        <f t="shared" si="19"/>
        <v>5.0858232676413984E-3</v>
      </c>
      <c r="E195" s="209">
        <f t="shared" si="21"/>
        <v>5.0858232676413984E-3</v>
      </c>
      <c r="F195" s="209">
        <f t="shared" si="23"/>
        <v>4.5634920634920695E-2</v>
      </c>
      <c r="G195" s="215"/>
      <c r="H195" s="216"/>
      <c r="I195" s="217"/>
      <c r="J195" s="217"/>
      <c r="K195" s="122">
        <f t="shared" si="20"/>
        <v>161561.3310240148</v>
      </c>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row>
    <row r="196" spans="1:46" x14ac:dyDescent="0.25">
      <c r="A196" s="123"/>
      <c r="B196" s="207" t="s">
        <v>511</v>
      </c>
      <c r="C196" s="220">
        <v>159600</v>
      </c>
      <c r="D196" s="209">
        <f t="shared" si="19"/>
        <v>9.4876660341556285E-3</v>
      </c>
      <c r="E196" s="209">
        <f t="shared" si="21"/>
        <v>1.5267175572519109E-2</v>
      </c>
      <c r="F196" s="209">
        <f t="shared" si="23"/>
        <v>5.3465346534653513E-2</v>
      </c>
      <c r="G196" s="215"/>
      <c r="H196" s="216"/>
      <c r="I196" s="217"/>
      <c r="J196" s="217"/>
      <c r="K196" s="122">
        <f t="shared" si="20"/>
        <v>162038.74882022763</v>
      </c>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row>
    <row r="197" spans="1:46" x14ac:dyDescent="0.25">
      <c r="A197" s="123"/>
      <c r="B197" s="221" t="s">
        <v>512</v>
      </c>
      <c r="C197" s="222">
        <v>161100</v>
      </c>
      <c r="D197" s="223">
        <f t="shared" si="19"/>
        <v>9.3984962406015171E-3</v>
      </c>
      <c r="E197" s="223">
        <f t="shared" si="21"/>
        <v>2.4157660521296975E-2</v>
      </c>
      <c r="F197" s="223">
        <f t="shared" si="23"/>
        <v>5.7780695994747111E-2</v>
      </c>
      <c r="G197" s="224"/>
      <c r="H197" s="225">
        <f>C197</f>
        <v>161100</v>
      </c>
      <c r="I197" s="225">
        <f>C197</f>
        <v>161100</v>
      </c>
      <c r="J197" s="225">
        <f>C197</f>
        <v>161100</v>
      </c>
      <c r="K197" s="226">
        <f t="shared" si="20"/>
        <v>162517.57739803463</v>
      </c>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row>
    <row r="198" spans="1:46" x14ac:dyDescent="0.25">
      <c r="A198" s="123"/>
      <c r="B198" s="227" t="s">
        <v>513</v>
      </c>
      <c r="C198" s="228"/>
      <c r="D198" s="228"/>
      <c r="E198" s="95"/>
      <c r="F198" s="95"/>
      <c r="G198" s="95"/>
      <c r="H198" s="216">
        <f>H197+(H$203-H$197)/6</f>
        <v>162164.23688679244</v>
      </c>
      <c r="I198" s="216">
        <f>I197+(I$203-I$197)/6</f>
        <v>162843.86277777777</v>
      </c>
      <c r="J198" s="216">
        <f>J197+(J$203-J$197)/6</f>
        <v>161745.65962962963</v>
      </c>
      <c r="K198" s="122">
        <f t="shared" si="20"/>
        <v>162997.82092633093</v>
      </c>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row>
    <row r="199" spans="1:46" x14ac:dyDescent="0.25">
      <c r="A199" s="123"/>
      <c r="B199" s="109" t="s">
        <v>514</v>
      </c>
      <c r="C199" s="95"/>
      <c r="D199" s="95"/>
      <c r="E199" s="95"/>
      <c r="F199" s="95"/>
      <c r="G199" s="95"/>
      <c r="H199" s="216">
        <f t="shared" ref="H199:J202" si="29">H198+(H$203-H$197)/6</f>
        <v>163228.47377358488</v>
      </c>
      <c r="I199" s="216">
        <f t="shared" si="29"/>
        <v>164587.72555555555</v>
      </c>
      <c r="J199" s="216">
        <f t="shared" si="29"/>
        <v>162391.31925925927</v>
      </c>
      <c r="K199" s="122">
        <f t="shared" si="20"/>
        <v>163479.48358633075</v>
      </c>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row>
    <row r="200" spans="1:46" x14ac:dyDescent="0.25">
      <c r="A200" s="123"/>
      <c r="B200" s="109" t="s">
        <v>515</v>
      </c>
      <c r="C200" s="95"/>
      <c r="D200" s="95"/>
      <c r="E200" s="95"/>
      <c r="F200" s="95"/>
      <c r="G200" s="95"/>
      <c r="H200" s="216">
        <f t="shared" si="29"/>
        <v>164292.71066037731</v>
      </c>
      <c r="I200" s="216">
        <f t="shared" si="29"/>
        <v>166331.58833333332</v>
      </c>
      <c r="J200" s="216">
        <f t="shared" si="29"/>
        <v>163036.9788888889</v>
      </c>
      <c r="K200" s="122">
        <f t="shared" ref="K200:K251" si="30">K199*(1+$K$5)^(1/12)</f>
        <v>163962.56957160402</v>
      </c>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row>
    <row r="201" spans="1:46" x14ac:dyDescent="0.25">
      <c r="A201" s="123"/>
      <c r="B201" s="109" t="s">
        <v>516</v>
      </c>
      <c r="C201" s="95"/>
      <c r="D201" s="95"/>
      <c r="E201" s="95"/>
      <c r="F201" s="95"/>
      <c r="G201" s="95"/>
      <c r="H201" s="216">
        <f t="shared" si="29"/>
        <v>165356.94754716975</v>
      </c>
      <c r="I201" s="216">
        <f t="shared" si="29"/>
        <v>168075.45111111109</v>
      </c>
      <c r="J201" s="216">
        <f t="shared" si="29"/>
        <v>163682.63851851854</v>
      </c>
      <c r="K201" s="122">
        <f t="shared" si="30"/>
        <v>164447.0830881127</v>
      </c>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row>
    <row r="202" spans="1:46" ht="15.75" thickBot="1" x14ac:dyDescent="0.3">
      <c r="A202" s="123"/>
      <c r="B202" s="109" t="s">
        <v>517</v>
      </c>
      <c r="C202" s="95"/>
      <c r="D202" s="95"/>
      <c r="E202" s="95"/>
      <c r="F202" s="95"/>
      <c r="G202" s="95"/>
      <c r="H202" s="216">
        <f t="shared" si="29"/>
        <v>166421.18443396219</v>
      </c>
      <c r="I202" s="216">
        <f t="shared" si="29"/>
        <v>169819.31388888886</v>
      </c>
      <c r="J202" s="216">
        <f t="shared" si="29"/>
        <v>164328.29814814817</v>
      </c>
      <c r="K202" s="122">
        <f t="shared" si="30"/>
        <v>164933.02835424748</v>
      </c>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row>
    <row r="203" spans="1:46" ht="15.75" thickBot="1" x14ac:dyDescent="0.3">
      <c r="A203" s="123">
        <v>2013</v>
      </c>
      <c r="B203" s="229" t="s">
        <v>518</v>
      </c>
      <c r="C203" s="230"/>
      <c r="D203" s="230"/>
      <c r="E203" s="230"/>
      <c r="F203" s="231">
        <f>H203/C191-1</f>
        <v>6.7466037735848916E-2</v>
      </c>
      <c r="G203" s="230"/>
      <c r="H203" s="232">
        <f>M166*1000</f>
        <v>167485.42132075469</v>
      </c>
      <c r="I203" s="233">
        <f>M167*1000</f>
        <v>171563.1766666667</v>
      </c>
      <c r="J203" s="234">
        <f>M168*1000</f>
        <v>164973.9577777778</v>
      </c>
      <c r="K203" s="235">
        <f t="shared" si="30"/>
        <v>165420.40960086451</v>
      </c>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row>
    <row r="204" spans="1:46" x14ac:dyDescent="0.25">
      <c r="A204" s="123"/>
      <c r="B204" s="109" t="s">
        <v>519</v>
      </c>
      <c r="C204" s="95"/>
      <c r="D204" s="95"/>
      <c r="E204" s="95"/>
      <c r="F204" s="95"/>
      <c r="G204" s="95"/>
      <c r="H204" s="236">
        <f>H203+(H$215-H$203)/12</f>
        <v>168097.9279712429</v>
      </c>
      <c r="I204" s="236">
        <f>I203+(I$215-I$203)/12</f>
        <v>172489.86026506484</v>
      </c>
      <c r="J204" s="236">
        <f>J203+(J$215-J$203)/12</f>
        <v>165298.43269687964</v>
      </c>
      <c r="K204" s="122">
        <f t="shared" si="30"/>
        <v>165909.23107132225</v>
      </c>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row>
    <row r="205" spans="1:46" x14ac:dyDescent="0.25">
      <c r="A205" s="123"/>
      <c r="B205" s="109" t="s">
        <v>520</v>
      </c>
      <c r="C205" s="95"/>
      <c r="D205" s="95"/>
      <c r="E205" s="95"/>
      <c r="F205" s="95"/>
      <c r="G205" s="95"/>
      <c r="H205" s="236">
        <f t="shared" ref="H205:J214" si="31">H204+(H$215-H$203)/12</f>
        <v>168710.43462173111</v>
      </c>
      <c r="I205" s="236">
        <f t="shared" si="31"/>
        <v>173416.54386346298</v>
      </c>
      <c r="J205" s="236">
        <f t="shared" si="31"/>
        <v>165622.90761598147</v>
      </c>
      <c r="K205" s="122">
        <f t="shared" si="30"/>
        <v>166399.49702151836</v>
      </c>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row>
    <row r="206" spans="1:46" x14ac:dyDescent="0.25">
      <c r="A206" s="123"/>
      <c r="B206" s="109" t="s">
        <v>521</v>
      </c>
      <c r="C206" s="95"/>
      <c r="D206" s="95"/>
      <c r="E206" s="95"/>
      <c r="F206" s="95"/>
      <c r="G206" s="95"/>
      <c r="H206" s="236">
        <f t="shared" si="31"/>
        <v>169322.94127221932</v>
      </c>
      <c r="I206" s="236">
        <f t="shared" si="31"/>
        <v>174343.22746186113</v>
      </c>
      <c r="J206" s="236">
        <f t="shared" si="31"/>
        <v>165947.38253508331</v>
      </c>
      <c r="K206" s="122">
        <f t="shared" si="30"/>
        <v>166891.21171992677</v>
      </c>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row>
    <row r="207" spans="1:46" x14ac:dyDescent="0.25">
      <c r="A207" s="123"/>
      <c r="B207" s="109" t="s">
        <v>522</v>
      </c>
      <c r="C207" s="95"/>
      <c r="D207" s="95"/>
      <c r="E207" s="95"/>
      <c r="F207" s="95"/>
      <c r="G207" s="95"/>
      <c r="H207" s="236">
        <f t="shared" si="31"/>
        <v>169935.44792270754</v>
      </c>
      <c r="I207" s="236">
        <f t="shared" si="31"/>
        <v>175269.91106025927</v>
      </c>
      <c r="J207" s="236">
        <f t="shared" si="31"/>
        <v>166271.85745418514</v>
      </c>
      <c r="K207" s="122">
        <f t="shared" si="30"/>
        <v>167384.37944763491</v>
      </c>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row>
    <row r="208" spans="1:46" x14ac:dyDescent="0.25">
      <c r="A208" s="123"/>
      <c r="B208" s="109" t="s">
        <v>523</v>
      </c>
      <c r="C208" s="95"/>
      <c r="D208" s="95"/>
      <c r="E208" s="95"/>
      <c r="F208" s="95"/>
      <c r="G208" s="95"/>
      <c r="H208" s="236">
        <f t="shared" si="31"/>
        <v>170547.95457319575</v>
      </c>
      <c r="I208" s="236">
        <f t="shared" si="31"/>
        <v>176196.59465865741</v>
      </c>
      <c r="J208" s="236">
        <f t="shared" si="31"/>
        <v>166596.33237328698</v>
      </c>
      <c r="K208" s="122">
        <f t="shared" si="30"/>
        <v>167879.00449838091</v>
      </c>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row>
    <row r="209" spans="1:46" x14ac:dyDescent="0.25">
      <c r="A209" s="123"/>
      <c r="B209" s="109" t="s">
        <v>524</v>
      </c>
      <c r="C209" s="95"/>
      <c r="D209" s="95"/>
      <c r="E209" s="95"/>
      <c r="F209" s="95"/>
      <c r="G209" s="95"/>
      <c r="H209" s="236">
        <f t="shared" si="31"/>
        <v>171160.46122368396</v>
      </c>
      <c r="I209" s="236">
        <f t="shared" si="31"/>
        <v>177123.27825705556</v>
      </c>
      <c r="J209" s="236">
        <f t="shared" si="31"/>
        <v>166920.80729238881</v>
      </c>
      <c r="K209" s="122">
        <f t="shared" si="30"/>
        <v>168375.09117859096</v>
      </c>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row>
    <row r="210" spans="1:46" x14ac:dyDescent="0.25">
      <c r="A210" s="123"/>
      <c r="B210" s="109" t="s">
        <v>525</v>
      </c>
      <c r="C210" s="95"/>
      <c r="D210" s="95"/>
      <c r="E210" s="95"/>
      <c r="F210" s="95"/>
      <c r="G210" s="95"/>
      <c r="H210" s="236">
        <f t="shared" si="31"/>
        <v>171772.96787417217</v>
      </c>
      <c r="I210" s="236">
        <f t="shared" si="31"/>
        <v>178049.9618554537</v>
      </c>
      <c r="J210" s="236">
        <f t="shared" si="31"/>
        <v>167245.28221149064</v>
      </c>
      <c r="K210" s="122">
        <f t="shared" si="30"/>
        <v>168872.6438074169</v>
      </c>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row>
    <row r="211" spans="1:46" x14ac:dyDescent="0.25">
      <c r="A211" s="123"/>
      <c r="B211" s="109" t="s">
        <v>526</v>
      </c>
      <c r="C211" s="95"/>
      <c r="D211" s="95"/>
      <c r="E211" s="95"/>
      <c r="F211" s="95"/>
      <c r="G211" s="95"/>
      <c r="H211" s="236">
        <f t="shared" si="31"/>
        <v>172385.47452466039</v>
      </c>
      <c r="I211" s="236">
        <f t="shared" si="31"/>
        <v>178976.64545385184</v>
      </c>
      <c r="J211" s="236">
        <f t="shared" si="31"/>
        <v>167569.75713059248</v>
      </c>
      <c r="K211" s="122">
        <f t="shared" si="30"/>
        <v>169371.66671677376</v>
      </c>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row>
    <row r="212" spans="1:46" x14ac:dyDescent="0.25">
      <c r="A212" s="123"/>
      <c r="B212" s="109" t="s">
        <v>527</v>
      </c>
      <c r="C212" s="95"/>
      <c r="D212" s="95"/>
      <c r="E212" s="95"/>
      <c r="F212" s="95"/>
      <c r="G212" s="95"/>
      <c r="H212" s="236">
        <f t="shared" si="31"/>
        <v>172997.9811751486</v>
      </c>
      <c r="I212" s="236">
        <f t="shared" si="31"/>
        <v>179903.32905224999</v>
      </c>
      <c r="J212" s="236">
        <f t="shared" si="31"/>
        <v>167894.23204969431</v>
      </c>
      <c r="K212" s="122">
        <f t="shared" si="30"/>
        <v>169872.16425137749</v>
      </c>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row>
    <row r="213" spans="1:46" x14ac:dyDescent="0.25">
      <c r="A213" s="123"/>
      <c r="B213" s="109" t="s">
        <v>528</v>
      </c>
      <c r="C213" s="95"/>
      <c r="D213" s="95"/>
      <c r="E213" s="95"/>
      <c r="F213" s="95"/>
      <c r="G213" s="95"/>
      <c r="H213" s="236">
        <f t="shared" si="31"/>
        <v>173610.48782563681</v>
      </c>
      <c r="I213" s="236">
        <f t="shared" si="31"/>
        <v>180830.01265064813</v>
      </c>
      <c r="J213" s="236">
        <f t="shared" si="31"/>
        <v>168218.70696879615</v>
      </c>
      <c r="K213" s="122">
        <f t="shared" si="30"/>
        <v>170374.14076878276</v>
      </c>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row>
    <row r="214" spans="1:46" ht="15.75" thickBot="1" x14ac:dyDescent="0.3">
      <c r="A214" s="123"/>
      <c r="B214" s="109" t="s">
        <v>529</v>
      </c>
      <c r="C214" s="95"/>
      <c r="D214" s="95"/>
      <c r="E214" s="95"/>
      <c r="F214" s="95"/>
      <c r="G214" s="95"/>
      <c r="H214" s="236">
        <f t="shared" si="31"/>
        <v>174222.99447612502</v>
      </c>
      <c r="I214" s="236">
        <f t="shared" si="31"/>
        <v>181756.69624904628</v>
      </c>
      <c r="J214" s="236">
        <f t="shared" si="31"/>
        <v>168543.18188789798</v>
      </c>
      <c r="K214" s="122">
        <f t="shared" si="30"/>
        <v>170877.60063942097</v>
      </c>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row>
    <row r="215" spans="1:46" ht="15.75" thickBot="1" x14ac:dyDescent="0.3">
      <c r="A215" s="123">
        <v>2014</v>
      </c>
      <c r="B215" s="229" t="s">
        <v>530</v>
      </c>
      <c r="C215" s="230"/>
      <c r="D215" s="230"/>
      <c r="E215" s="230"/>
      <c r="F215" s="231">
        <f>H215/H203-1</f>
        <v>4.3884893072468012E-2</v>
      </c>
      <c r="G215" s="230"/>
      <c r="H215" s="232">
        <f>N166*1000</f>
        <v>174835.50112661326</v>
      </c>
      <c r="I215" s="233">
        <f>N167*1000</f>
        <v>182683.37984744445</v>
      </c>
      <c r="J215" s="237">
        <f>N168*1000</f>
        <v>168867.65680699996</v>
      </c>
      <c r="K215" s="235">
        <f t="shared" si="30"/>
        <v>171382.54824663821</v>
      </c>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row>
    <row r="216" spans="1:46" x14ac:dyDescent="0.25">
      <c r="A216" s="123"/>
      <c r="B216" s="109" t="s">
        <v>531</v>
      </c>
      <c r="C216" s="95"/>
      <c r="D216" s="95"/>
      <c r="E216" s="95"/>
      <c r="F216" s="95"/>
      <c r="G216" s="95"/>
      <c r="H216" s="236">
        <f>H215+(H$227-H$215)/12</f>
        <v>175364.83274981054</v>
      </c>
      <c r="I216" s="236">
        <f>I215+(I$227-I$215)/12</f>
        <v>183486.37890543658</v>
      </c>
      <c r="J216" s="236">
        <f>J215+(J$227-J$215)/12</f>
        <v>169093.19529178561</v>
      </c>
      <c r="K216" s="122">
        <f t="shared" si="30"/>
        <v>171888.98798673347</v>
      </c>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row>
    <row r="217" spans="1:46" x14ac:dyDescent="0.25">
      <c r="A217" s="123"/>
      <c r="B217" s="109" t="s">
        <v>532</v>
      </c>
      <c r="C217" s="95"/>
      <c r="D217" s="95"/>
      <c r="E217" s="95"/>
      <c r="F217" s="95"/>
      <c r="G217" s="95"/>
      <c r="H217" s="236">
        <f t="shared" ref="H217:J226" si="32">H216+(H$227-H$215)/12</f>
        <v>175894.16437300781</v>
      </c>
      <c r="I217" s="236">
        <f t="shared" si="32"/>
        <v>184289.37796342871</v>
      </c>
      <c r="J217" s="236">
        <f t="shared" si="32"/>
        <v>169318.73377657126</v>
      </c>
      <c r="K217" s="122">
        <f t="shared" si="30"/>
        <v>172396.92426899695</v>
      </c>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row>
    <row r="218" spans="1:46" x14ac:dyDescent="0.25">
      <c r="A218" s="123"/>
      <c r="B218" s="109" t="s">
        <v>533</v>
      </c>
      <c r="C218" s="95"/>
      <c r="D218" s="95"/>
      <c r="E218" s="95"/>
      <c r="F218" s="95"/>
      <c r="G218" s="95"/>
      <c r="H218" s="236">
        <f t="shared" si="32"/>
        <v>176423.49599620508</v>
      </c>
      <c r="I218" s="236">
        <f t="shared" si="32"/>
        <v>185092.37702142083</v>
      </c>
      <c r="J218" s="236">
        <f t="shared" si="32"/>
        <v>169544.27226135691</v>
      </c>
      <c r="K218" s="122">
        <f t="shared" si="30"/>
        <v>172906.3615157484</v>
      </c>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row>
    <row r="219" spans="1:46" x14ac:dyDescent="0.25">
      <c r="A219" s="123"/>
      <c r="B219" s="109" t="s">
        <v>534</v>
      </c>
      <c r="C219" s="95"/>
      <c r="D219" s="95"/>
      <c r="E219" s="95"/>
      <c r="F219" s="95"/>
      <c r="G219" s="95"/>
      <c r="H219" s="236">
        <f t="shared" si="32"/>
        <v>176952.82761940235</v>
      </c>
      <c r="I219" s="236">
        <f t="shared" si="32"/>
        <v>185895.37607941296</v>
      </c>
      <c r="J219" s="236">
        <f t="shared" si="32"/>
        <v>169769.81074614255</v>
      </c>
      <c r="K219" s="122">
        <f t="shared" si="30"/>
        <v>173417.30416237563</v>
      </c>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row>
    <row r="220" spans="1:46" x14ac:dyDescent="0.25">
      <c r="A220" s="123"/>
      <c r="B220" s="109" t="s">
        <v>535</v>
      </c>
      <c r="C220" s="95"/>
      <c r="D220" s="95"/>
      <c r="E220" s="95"/>
      <c r="F220" s="95"/>
      <c r="G220" s="95"/>
      <c r="H220" s="236">
        <f t="shared" si="32"/>
        <v>177482.15924259962</v>
      </c>
      <c r="I220" s="236">
        <f t="shared" si="32"/>
        <v>186698.37513740509</v>
      </c>
      <c r="J220" s="236">
        <f t="shared" si="32"/>
        <v>169995.3492309282</v>
      </c>
      <c r="K220" s="122">
        <f t="shared" si="30"/>
        <v>173929.7566573731</v>
      </c>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row>
    <row r="221" spans="1:46" x14ac:dyDescent="0.25">
      <c r="A221" s="123"/>
      <c r="B221" s="109" t="s">
        <v>536</v>
      </c>
      <c r="C221" s="95"/>
      <c r="D221" s="95"/>
      <c r="E221" s="95"/>
      <c r="F221" s="95"/>
      <c r="G221" s="95"/>
      <c r="H221" s="236">
        <f t="shared" si="32"/>
        <v>178011.49086579689</v>
      </c>
      <c r="I221" s="236">
        <f t="shared" si="32"/>
        <v>187501.37419539722</v>
      </c>
      <c r="J221" s="236">
        <f t="shared" si="32"/>
        <v>170220.88771571385</v>
      </c>
      <c r="K221" s="122">
        <f t="shared" si="30"/>
        <v>174443.72346238076</v>
      </c>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row>
    <row r="222" spans="1:46" x14ac:dyDescent="0.25">
      <c r="A222" s="123"/>
      <c r="B222" s="109" t="s">
        <v>537</v>
      </c>
      <c r="C222" s="95"/>
      <c r="D222" s="95"/>
      <c r="E222" s="95"/>
      <c r="F222" s="95"/>
      <c r="G222" s="95"/>
      <c r="H222" s="236">
        <f t="shared" si="32"/>
        <v>178540.82248899416</v>
      </c>
      <c r="I222" s="236">
        <f t="shared" si="32"/>
        <v>188304.37325338935</v>
      </c>
      <c r="J222" s="236">
        <f t="shared" si="32"/>
        <v>170446.4262004995</v>
      </c>
      <c r="K222" s="122">
        <f t="shared" si="30"/>
        <v>174959.20905222275</v>
      </c>
      <c r="L222" s="238"/>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1:46" x14ac:dyDescent="0.25">
      <c r="A223" s="123"/>
      <c r="B223" s="109" t="s">
        <v>538</v>
      </c>
      <c r="C223" s="95"/>
      <c r="D223" s="95"/>
      <c r="E223" s="95"/>
      <c r="F223" s="95"/>
      <c r="G223" s="95"/>
      <c r="H223" s="236">
        <f t="shared" si="32"/>
        <v>179070.15411219143</v>
      </c>
      <c r="I223" s="236">
        <f t="shared" si="32"/>
        <v>189107.37231138148</v>
      </c>
      <c r="J223" s="236">
        <f t="shared" si="32"/>
        <v>170671.96468528514</v>
      </c>
      <c r="K223" s="122">
        <f t="shared" si="30"/>
        <v>175476.21791494644</v>
      </c>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row>
    <row r="224" spans="1:46" x14ac:dyDescent="0.25">
      <c r="A224" s="123"/>
      <c r="B224" s="109" t="s">
        <v>539</v>
      </c>
      <c r="C224" s="95"/>
      <c r="D224" s="95"/>
      <c r="E224" s="95"/>
      <c r="F224" s="95"/>
      <c r="G224" s="95"/>
      <c r="H224" s="236">
        <f t="shared" si="32"/>
        <v>179599.48573538871</v>
      </c>
      <c r="I224" s="236">
        <f t="shared" si="32"/>
        <v>189910.37136937361</v>
      </c>
      <c r="J224" s="236">
        <f t="shared" si="32"/>
        <v>170897.50317007079</v>
      </c>
      <c r="K224" s="122">
        <f t="shared" si="30"/>
        <v>175994.75455186149</v>
      </c>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row>
    <row r="225" spans="1:46" x14ac:dyDescent="0.25">
      <c r="A225" s="123"/>
      <c r="B225" s="109" t="s">
        <v>540</v>
      </c>
      <c r="C225" s="95"/>
      <c r="D225" s="95"/>
      <c r="E225" s="95"/>
      <c r="F225" s="95"/>
      <c r="G225" s="95"/>
      <c r="H225" s="236">
        <f t="shared" si="32"/>
        <v>180128.81735858598</v>
      </c>
      <c r="I225" s="236">
        <f t="shared" si="32"/>
        <v>190713.37042736573</v>
      </c>
      <c r="J225" s="236">
        <f t="shared" si="32"/>
        <v>171123.04165485644</v>
      </c>
      <c r="K225" s="122">
        <f t="shared" si="30"/>
        <v>176514.82347757911</v>
      </c>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row>
    <row r="226" spans="1:46" ht="15.75" thickBot="1" x14ac:dyDescent="0.3">
      <c r="A226" s="123"/>
      <c r="B226" s="109" t="s">
        <v>541</v>
      </c>
      <c r="C226" s="95"/>
      <c r="D226" s="95"/>
      <c r="E226" s="95"/>
      <c r="F226" s="95"/>
      <c r="G226" s="95"/>
      <c r="H226" s="236">
        <f t="shared" si="32"/>
        <v>180658.14898178325</v>
      </c>
      <c r="I226" s="236">
        <f t="shared" si="32"/>
        <v>191516.36948535786</v>
      </c>
      <c r="J226" s="236">
        <f t="shared" si="32"/>
        <v>171348.58013964209</v>
      </c>
      <c r="K226" s="122">
        <f t="shared" si="30"/>
        <v>177036.42922005121</v>
      </c>
      <c r="L226" s="2"/>
      <c r="M226" s="2"/>
      <c r="N226" s="2"/>
      <c r="O226" s="2"/>
      <c r="P226" s="2"/>
      <c r="Q226" s="2"/>
      <c r="R226" s="2"/>
      <c r="S226" s="2"/>
      <c r="T226" s="2"/>
      <c r="U226" s="2"/>
      <c r="V226" s="2"/>
      <c r="W226" s="2"/>
      <c r="X226" s="2"/>
      <c r="Y226" s="2"/>
      <c r="Z226" s="2"/>
      <c r="AA226" s="2"/>
      <c r="AB226" s="2"/>
      <c r="AC226" s="2"/>
      <c r="AD226" s="2"/>
      <c r="AE226" s="36"/>
      <c r="AF226" s="36"/>
      <c r="AG226" s="36"/>
      <c r="AH226" s="36"/>
      <c r="AI226" s="2"/>
      <c r="AJ226" s="2"/>
      <c r="AK226" s="2"/>
      <c r="AL226" s="2"/>
      <c r="AM226" s="2"/>
      <c r="AN226" s="2"/>
      <c r="AO226" s="2"/>
      <c r="AP226" s="2"/>
      <c r="AQ226" s="2"/>
      <c r="AR226" s="2"/>
      <c r="AS226" s="2"/>
      <c r="AT226" s="2"/>
    </row>
    <row r="227" spans="1:46" ht="15.75" thickBot="1" x14ac:dyDescent="0.3">
      <c r="A227" s="123">
        <v>2015</v>
      </c>
      <c r="B227" s="229" t="s">
        <v>542</v>
      </c>
      <c r="C227" s="230"/>
      <c r="D227" s="230"/>
      <c r="E227" s="230"/>
      <c r="F227" s="231">
        <f>H227/H215-1</f>
        <v>3.6331176662839804E-2</v>
      </c>
      <c r="G227" s="230"/>
      <c r="H227" s="232">
        <f>O166*1000</f>
        <v>181187.48060498037</v>
      </c>
      <c r="I227" s="233">
        <f>O167*1000</f>
        <v>192319.36854335011</v>
      </c>
      <c r="J227" s="237">
        <f>O168*1000</f>
        <v>171574.11862442762</v>
      </c>
      <c r="K227" s="235">
        <f t="shared" si="30"/>
        <v>177559.57632060995</v>
      </c>
      <c r="L227" s="2"/>
      <c r="M227" s="2"/>
      <c r="N227" s="2"/>
      <c r="O227" s="2"/>
      <c r="P227" s="2"/>
      <c r="Q227" s="2"/>
      <c r="R227" s="2"/>
      <c r="S227" s="2"/>
      <c r="T227" s="2"/>
      <c r="U227" s="2"/>
      <c r="V227" s="2"/>
      <c r="W227" s="2"/>
      <c r="X227" s="2"/>
      <c r="Y227" s="2"/>
      <c r="Z227" s="2"/>
      <c r="AA227" s="2"/>
      <c r="AB227" s="2"/>
      <c r="AC227" s="2"/>
      <c r="AD227" s="2"/>
      <c r="AE227" s="36"/>
      <c r="AF227" s="36"/>
      <c r="AG227" s="36"/>
      <c r="AH227" s="36"/>
      <c r="AI227" s="2"/>
      <c r="AJ227" s="2"/>
      <c r="AK227" s="2"/>
      <c r="AL227" s="2"/>
      <c r="AM227" s="2"/>
      <c r="AN227" s="2"/>
      <c r="AO227" s="2"/>
      <c r="AP227" s="2"/>
      <c r="AQ227" s="2"/>
      <c r="AR227" s="2"/>
      <c r="AS227" s="2"/>
      <c r="AT227" s="2"/>
    </row>
    <row r="228" spans="1:46" x14ac:dyDescent="0.25">
      <c r="A228" s="123"/>
      <c r="B228" s="109" t="s">
        <v>543</v>
      </c>
      <c r="C228" s="95"/>
      <c r="D228" s="95"/>
      <c r="E228" s="95"/>
      <c r="F228" s="95"/>
      <c r="G228" s="95"/>
      <c r="H228" s="236">
        <f>H227+(H$239-H$227)/12</f>
        <v>181721.30526770817</v>
      </c>
      <c r="I228" s="236">
        <f>I227+(I$239-I$227)/12</f>
        <v>193148.59804161882</v>
      </c>
      <c r="J228" s="236">
        <f>J227+(J$239-J$227)/12</f>
        <v>171808.1358611694</v>
      </c>
      <c r="K228" s="122">
        <f t="shared" si="30"/>
        <v>178084.26933400726</v>
      </c>
      <c r="L228" s="2"/>
      <c r="M228" s="2"/>
      <c r="N228" s="2"/>
      <c r="O228" s="2"/>
      <c r="P228" s="2"/>
      <c r="Q228" s="2"/>
      <c r="R228" s="2"/>
      <c r="S228" s="2"/>
      <c r="T228" s="2"/>
      <c r="U228" s="2"/>
      <c r="V228" s="2"/>
      <c r="W228" s="2"/>
      <c r="X228" s="2"/>
      <c r="Y228" s="2"/>
      <c r="Z228" s="2"/>
      <c r="AA228" s="2"/>
      <c r="AB228" s="2"/>
      <c r="AC228" s="2"/>
      <c r="AD228" s="2"/>
      <c r="AE228" s="36"/>
      <c r="AF228" s="36"/>
      <c r="AG228" s="36"/>
      <c r="AH228" s="36"/>
      <c r="AI228" s="2"/>
      <c r="AJ228" s="2"/>
      <c r="AK228" s="2"/>
      <c r="AL228" s="2"/>
      <c r="AM228" s="2"/>
      <c r="AN228" s="2"/>
      <c r="AO228" s="2"/>
      <c r="AP228" s="2"/>
      <c r="AQ228" s="2"/>
      <c r="AR228" s="2"/>
      <c r="AS228" s="2"/>
      <c r="AT228" s="2"/>
    </row>
    <row r="229" spans="1:46" x14ac:dyDescent="0.25">
      <c r="A229" s="123"/>
      <c r="B229" s="109" t="s">
        <v>544</v>
      </c>
      <c r="C229" s="95"/>
      <c r="D229" s="95"/>
      <c r="E229" s="95"/>
      <c r="F229" s="95"/>
      <c r="G229" s="95"/>
      <c r="H229" s="236">
        <f t="shared" ref="H229:J238" si="33">H228+(H$239-H$227)/12</f>
        <v>182255.12993043597</v>
      </c>
      <c r="I229" s="236">
        <f t="shared" si="33"/>
        <v>193977.82753988754</v>
      </c>
      <c r="J229" s="236">
        <f t="shared" si="33"/>
        <v>172042.15309791118</v>
      </c>
      <c r="K229" s="122">
        <f t="shared" si="30"/>
        <v>178610.51282845443</v>
      </c>
      <c r="L229" s="2"/>
      <c r="M229" s="2"/>
      <c r="N229" s="2"/>
      <c r="O229" s="2"/>
      <c r="P229" s="2"/>
      <c r="Q229" s="2"/>
      <c r="R229" s="2"/>
      <c r="S229" s="2"/>
      <c r="T229" s="2"/>
      <c r="U229" s="2"/>
      <c r="V229" s="2"/>
      <c r="W229" s="2"/>
      <c r="X229" s="2"/>
      <c r="Y229" s="2"/>
      <c r="Z229" s="2"/>
      <c r="AA229" s="2"/>
      <c r="AB229" s="2"/>
      <c r="AC229" s="2"/>
      <c r="AD229" s="2"/>
      <c r="AE229" s="36"/>
      <c r="AF229" s="36"/>
      <c r="AG229" s="36"/>
      <c r="AH229" s="36"/>
      <c r="AI229" s="2"/>
      <c r="AJ229" s="2"/>
      <c r="AK229" s="2"/>
      <c r="AL229" s="2"/>
      <c r="AM229" s="2"/>
      <c r="AN229" s="2"/>
      <c r="AO229" s="2"/>
      <c r="AP229" s="2"/>
      <c r="AQ229" s="2"/>
      <c r="AR229" s="2"/>
      <c r="AS229" s="2"/>
      <c r="AT229" s="2"/>
    </row>
    <row r="230" spans="1:46" x14ac:dyDescent="0.25">
      <c r="A230" s="123"/>
      <c r="B230" s="109" t="s">
        <v>545</v>
      </c>
      <c r="C230" s="95"/>
      <c r="D230" s="95"/>
      <c r="E230" s="95"/>
      <c r="F230" s="95"/>
      <c r="G230" s="95"/>
      <c r="H230" s="236">
        <f t="shared" si="33"/>
        <v>182788.95459316377</v>
      </c>
      <c r="I230" s="236">
        <f t="shared" si="33"/>
        <v>194807.05703815626</v>
      </c>
      <c r="J230" s="236">
        <f t="shared" si="33"/>
        <v>172276.17033465297</v>
      </c>
      <c r="K230" s="122">
        <f t="shared" si="30"/>
        <v>179138.31138566197</v>
      </c>
      <c r="L230" s="2"/>
      <c r="M230" s="2"/>
      <c r="N230" s="2"/>
      <c r="O230" s="2"/>
      <c r="P230" s="2"/>
      <c r="Q230" s="2"/>
      <c r="R230" s="2"/>
      <c r="S230" s="2"/>
      <c r="T230" s="2"/>
      <c r="U230" s="2"/>
      <c r="V230" s="2"/>
      <c r="W230" s="2"/>
      <c r="X230" s="2"/>
      <c r="Y230" s="2"/>
      <c r="Z230" s="2"/>
      <c r="AA230" s="2"/>
      <c r="AB230" s="2"/>
      <c r="AC230" s="239"/>
      <c r="AD230" s="240" t="s">
        <v>546</v>
      </c>
      <c r="AE230" s="36"/>
      <c r="AF230" s="36"/>
      <c r="AG230" s="36"/>
      <c r="AH230" s="36"/>
      <c r="AI230" s="2"/>
      <c r="AJ230" s="2"/>
      <c r="AK230" s="2"/>
      <c r="AL230" s="2"/>
      <c r="AM230" s="2"/>
      <c r="AN230" s="2"/>
      <c r="AO230" s="2"/>
      <c r="AP230" s="2"/>
      <c r="AQ230" s="2"/>
      <c r="AR230" s="2"/>
      <c r="AS230" s="2"/>
      <c r="AT230" s="2"/>
    </row>
    <row r="231" spans="1:46" x14ac:dyDescent="0.25">
      <c r="A231" s="123"/>
      <c r="B231" s="109" t="s">
        <v>547</v>
      </c>
      <c r="C231" s="95"/>
      <c r="D231" s="95"/>
      <c r="E231" s="95"/>
      <c r="F231" s="95"/>
      <c r="G231" s="95"/>
      <c r="H231" s="236">
        <f t="shared" si="33"/>
        <v>183322.77925589157</v>
      </c>
      <c r="I231" s="236">
        <f t="shared" si="33"/>
        <v>195636.28653642497</v>
      </c>
      <c r="J231" s="236">
        <f t="shared" si="33"/>
        <v>172510.18757139475</v>
      </c>
      <c r="K231" s="122">
        <f t="shared" si="30"/>
        <v>179667.66960087942</v>
      </c>
      <c r="L231" s="2"/>
      <c r="M231" s="2"/>
      <c r="N231" s="2"/>
      <c r="O231" s="2"/>
      <c r="P231" s="2"/>
      <c r="Q231" s="2"/>
      <c r="R231" s="2"/>
      <c r="S231" s="2"/>
      <c r="T231" s="2"/>
      <c r="U231" s="2"/>
      <c r="V231" s="2"/>
      <c r="W231" s="2"/>
      <c r="X231" s="2"/>
      <c r="Y231" s="2"/>
      <c r="Z231" s="2"/>
      <c r="AA231" s="2"/>
      <c r="AB231" s="2"/>
      <c r="AC231" s="241" t="s">
        <v>548</v>
      </c>
      <c r="AD231" s="242"/>
      <c r="AE231" s="243"/>
      <c r="AF231" s="243"/>
      <c r="AG231" s="243"/>
      <c r="AH231" s="36"/>
      <c r="AI231" s="2"/>
      <c r="AJ231" s="2"/>
      <c r="AK231" s="2"/>
      <c r="AL231" s="2"/>
      <c r="AM231" s="2"/>
      <c r="AN231" s="2"/>
      <c r="AO231" s="2"/>
      <c r="AP231" s="2"/>
      <c r="AQ231" s="2"/>
      <c r="AR231" s="2"/>
      <c r="AS231" s="2"/>
      <c r="AT231" s="2"/>
    </row>
    <row r="232" spans="1:46" x14ac:dyDescent="0.25">
      <c r="A232" s="123"/>
      <c r="B232" s="109" t="s">
        <v>549</v>
      </c>
      <c r="C232" s="95"/>
      <c r="D232" s="95"/>
      <c r="E232" s="95"/>
      <c r="F232" s="95"/>
      <c r="G232" s="95"/>
      <c r="H232" s="236">
        <f t="shared" si="33"/>
        <v>183856.60391861937</v>
      </c>
      <c r="I232" s="236">
        <f t="shared" si="33"/>
        <v>196465.51603469369</v>
      </c>
      <c r="J232" s="236">
        <f t="shared" si="33"/>
        <v>172744.20480813654</v>
      </c>
      <c r="K232" s="122">
        <f t="shared" si="30"/>
        <v>180198.59208293544</v>
      </c>
      <c r="L232" s="2"/>
      <c r="M232" s="2"/>
      <c r="N232" s="2"/>
      <c r="O232" s="2"/>
      <c r="P232" s="2"/>
      <c r="Q232" s="2"/>
      <c r="R232" s="2"/>
      <c r="S232" s="2"/>
      <c r="T232" s="2"/>
      <c r="U232" s="2"/>
      <c r="V232" s="2"/>
      <c r="W232" s="2"/>
      <c r="X232" s="2"/>
      <c r="Y232" s="2"/>
      <c r="Z232" s="2"/>
      <c r="AA232" s="2"/>
      <c r="AB232" s="2"/>
      <c r="AC232" s="244" t="s">
        <v>550</v>
      </c>
      <c r="AD232" s="245">
        <v>3.6042340089958547E-2</v>
      </c>
      <c r="AE232" s="246"/>
      <c r="AF232" s="246"/>
      <c r="AG232" s="246"/>
      <c r="AH232" s="36"/>
      <c r="AI232" s="2"/>
      <c r="AJ232" s="2"/>
      <c r="AK232" s="2"/>
      <c r="AL232" s="2"/>
      <c r="AM232" s="2"/>
      <c r="AN232" s="2"/>
      <c r="AO232" s="2"/>
      <c r="AP232" s="2"/>
      <c r="AQ232" s="2"/>
      <c r="AR232" s="2"/>
      <c r="AS232" s="2"/>
      <c r="AT232" s="2"/>
    </row>
    <row r="233" spans="1:46" x14ac:dyDescent="0.25">
      <c r="A233" s="123"/>
      <c r="B233" s="109" t="s">
        <v>551</v>
      </c>
      <c r="C233" s="95"/>
      <c r="D233" s="95"/>
      <c r="E233" s="95"/>
      <c r="F233" s="95"/>
      <c r="G233" s="95"/>
      <c r="H233" s="236">
        <f t="shared" si="33"/>
        <v>184390.42858134717</v>
      </c>
      <c r="I233" s="236">
        <f t="shared" si="33"/>
        <v>197294.74553296241</v>
      </c>
      <c r="J233" s="236">
        <f t="shared" si="33"/>
        <v>172978.22204487832</v>
      </c>
      <c r="K233" s="122">
        <f t="shared" si="30"/>
        <v>180731.08345427789</v>
      </c>
      <c r="L233" s="2"/>
      <c r="M233" s="2"/>
      <c r="N233" s="2"/>
      <c r="O233" s="2"/>
      <c r="P233" s="2"/>
      <c r="Q233" s="2"/>
      <c r="R233" s="2"/>
      <c r="S233" s="2"/>
      <c r="T233" s="2"/>
      <c r="U233" s="2"/>
      <c r="V233" s="2"/>
      <c r="W233" s="2"/>
      <c r="X233" s="2"/>
      <c r="Y233" s="2"/>
      <c r="Z233" s="2"/>
      <c r="AA233" s="2"/>
      <c r="AB233" s="2"/>
      <c r="AC233" s="244" t="s">
        <v>552</v>
      </c>
      <c r="AD233" s="245">
        <f>(C124/C36)^(1/7.416667)-1</f>
        <v>7.9160353552969465E-2</v>
      </c>
      <c r="AE233" s="246"/>
      <c r="AF233" s="246"/>
      <c r="AG233" s="246"/>
      <c r="AH233" s="36"/>
      <c r="AI233" s="2"/>
      <c r="AJ233" s="2"/>
      <c r="AK233" s="2"/>
      <c r="AL233" s="2"/>
      <c r="AM233" s="2"/>
      <c r="AN233" s="2"/>
      <c r="AO233" s="2"/>
      <c r="AP233" s="2"/>
      <c r="AQ233" s="2"/>
      <c r="AR233" s="2"/>
      <c r="AS233" s="2"/>
      <c r="AT233" s="2"/>
    </row>
    <row r="234" spans="1:46" x14ac:dyDescent="0.25">
      <c r="A234" s="123"/>
      <c r="B234" s="109" t="s">
        <v>553</v>
      </c>
      <c r="C234" s="95"/>
      <c r="D234" s="95"/>
      <c r="E234" s="95"/>
      <c r="F234" s="95"/>
      <c r="G234" s="95"/>
      <c r="H234" s="236">
        <f t="shared" si="33"/>
        <v>184924.25324407496</v>
      </c>
      <c r="I234" s="236">
        <f t="shared" si="33"/>
        <v>198123.97503123112</v>
      </c>
      <c r="J234" s="236">
        <f t="shared" si="33"/>
        <v>173212.2392816201</v>
      </c>
      <c r="K234" s="122">
        <f t="shared" si="30"/>
        <v>181265.14835101407</v>
      </c>
      <c r="L234" s="2"/>
      <c r="M234" s="2"/>
      <c r="N234" s="2"/>
      <c r="O234" s="2"/>
      <c r="P234" s="2"/>
      <c r="Q234" s="2"/>
      <c r="R234" s="2"/>
      <c r="S234" s="2"/>
      <c r="T234" s="2"/>
      <c r="U234" s="2"/>
      <c r="V234" s="2"/>
      <c r="W234" s="2"/>
      <c r="X234" s="2"/>
      <c r="Y234" s="2"/>
      <c r="Z234" s="2"/>
      <c r="AA234" s="2"/>
      <c r="AB234" s="2"/>
      <c r="AC234" s="244" t="s">
        <v>554</v>
      </c>
      <c r="AD234" s="245">
        <f>(C177/C125)^(1/4.416667)-1</f>
        <v>-5.7574315063067094E-2</v>
      </c>
      <c r="AE234" s="246"/>
      <c r="AF234" s="246"/>
      <c r="AG234" s="246"/>
      <c r="AH234" s="36"/>
      <c r="AI234" s="2"/>
      <c r="AJ234" s="2"/>
      <c r="AK234" s="2"/>
      <c r="AL234" s="2"/>
      <c r="AM234" s="2"/>
      <c r="AN234" s="2"/>
      <c r="AO234" s="2"/>
      <c r="AP234" s="2"/>
      <c r="AQ234" s="2"/>
      <c r="AR234" s="2"/>
      <c r="AS234" s="2"/>
      <c r="AT234" s="2"/>
    </row>
    <row r="235" spans="1:46" x14ac:dyDescent="0.25">
      <c r="A235" s="123"/>
      <c r="B235" s="109" t="s">
        <v>555</v>
      </c>
      <c r="C235" s="95"/>
      <c r="D235" s="95"/>
      <c r="E235" s="95"/>
      <c r="F235" s="95"/>
      <c r="G235" s="95"/>
      <c r="H235" s="236">
        <f t="shared" si="33"/>
        <v>185458.07790680276</v>
      </c>
      <c r="I235" s="236">
        <f t="shared" si="33"/>
        <v>198953.20452949984</v>
      </c>
      <c r="J235" s="236">
        <f t="shared" si="33"/>
        <v>173446.25651836189</v>
      </c>
      <c r="K235" s="122">
        <f t="shared" si="30"/>
        <v>181800.79142295106</v>
      </c>
      <c r="L235" s="2"/>
      <c r="M235" s="2"/>
      <c r="N235" s="2"/>
      <c r="O235" s="2"/>
      <c r="P235" s="2"/>
      <c r="Q235" s="2"/>
      <c r="R235" s="2"/>
      <c r="S235" s="2"/>
      <c r="T235" s="2"/>
      <c r="U235" s="2"/>
      <c r="V235" s="2"/>
      <c r="W235" s="2"/>
      <c r="X235" s="2"/>
      <c r="Y235" s="2"/>
      <c r="Z235" s="2"/>
      <c r="AA235" s="2"/>
      <c r="AB235" s="2"/>
      <c r="AC235" s="244" t="s">
        <v>556</v>
      </c>
      <c r="AD235" s="245">
        <f>(C197/C178)^(1/1.66667)-1</f>
        <v>4.6698013598750476E-2</v>
      </c>
      <c r="AE235" s="246"/>
      <c r="AF235" s="246"/>
      <c r="AG235" s="246"/>
      <c r="AH235" s="36"/>
      <c r="AI235" s="2"/>
      <c r="AJ235" s="2"/>
      <c r="AK235" s="2"/>
      <c r="AL235" s="2"/>
      <c r="AM235" s="2"/>
      <c r="AN235" s="2"/>
      <c r="AO235" s="2"/>
      <c r="AP235" s="2"/>
      <c r="AQ235" s="2"/>
      <c r="AR235" s="2"/>
      <c r="AS235" s="2"/>
      <c r="AT235" s="2"/>
    </row>
    <row r="236" spans="1:46" x14ac:dyDescent="0.25">
      <c r="A236" s="123"/>
      <c r="B236" s="109" t="s">
        <v>557</v>
      </c>
      <c r="C236" s="95"/>
      <c r="D236" s="95"/>
      <c r="E236" s="95"/>
      <c r="F236" s="95"/>
      <c r="G236" s="95"/>
      <c r="H236" s="236">
        <f t="shared" si="33"/>
        <v>185991.90256953056</v>
      </c>
      <c r="I236" s="236">
        <f t="shared" si="33"/>
        <v>199782.43402776856</v>
      </c>
      <c r="J236" s="236">
        <f t="shared" si="33"/>
        <v>173680.27375510367</v>
      </c>
      <c r="K236" s="122">
        <f t="shared" si="30"/>
        <v>182338.01733363629</v>
      </c>
      <c r="L236" s="2"/>
      <c r="M236" s="2"/>
      <c r="N236" s="2"/>
      <c r="O236" s="2"/>
      <c r="P236" s="2"/>
      <c r="Q236" s="2"/>
      <c r="R236" s="2"/>
      <c r="S236" s="2"/>
      <c r="T236" s="2"/>
      <c r="U236" s="2"/>
      <c r="V236" s="2"/>
      <c r="W236" s="2"/>
      <c r="X236" s="2"/>
      <c r="Y236" s="2"/>
      <c r="Z236" s="2"/>
      <c r="AA236" s="2"/>
      <c r="AB236" s="2"/>
      <c r="AC236" s="244" t="s">
        <v>558</v>
      </c>
      <c r="AD236" s="245">
        <f>(H$251/$C$191)^(1/5)-1</f>
        <v>4.3431087747814345E-2</v>
      </c>
      <c r="AE236" s="246"/>
      <c r="AF236" s="246"/>
      <c r="AG236" s="246"/>
      <c r="AH236" s="36"/>
      <c r="AI236" s="2"/>
      <c r="AJ236" s="2"/>
      <c r="AK236" s="2"/>
      <c r="AL236" s="2"/>
      <c r="AM236" s="2"/>
      <c r="AN236" s="2"/>
      <c r="AO236" s="2"/>
      <c r="AP236" s="2"/>
      <c r="AQ236" s="2"/>
      <c r="AR236" s="2"/>
      <c r="AS236" s="2"/>
      <c r="AT236" s="2"/>
    </row>
    <row r="237" spans="1:46" x14ac:dyDescent="0.25">
      <c r="A237" s="123"/>
      <c r="B237" s="109" t="s">
        <v>559</v>
      </c>
      <c r="C237" s="95"/>
      <c r="D237" s="95"/>
      <c r="E237" s="95"/>
      <c r="F237" s="95"/>
      <c r="G237" s="95"/>
      <c r="H237" s="236">
        <f t="shared" si="33"/>
        <v>186525.72723225836</v>
      </c>
      <c r="I237" s="236">
        <f t="shared" si="33"/>
        <v>200611.66352603727</v>
      </c>
      <c r="J237" s="236">
        <f t="shared" si="33"/>
        <v>173914.29099184545</v>
      </c>
      <c r="K237" s="122">
        <f t="shared" si="30"/>
        <v>182876.83076039806</v>
      </c>
      <c r="L237" s="2"/>
      <c r="M237" s="2"/>
      <c r="N237" s="2"/>
      <c r="O237" s="2"/>
      <c r="P237" s="2"/>
      <c r="Q237" s="2"/>
      <c r="R237" s="2"/>
      <c r="S237" s="2"/>
      <c r="T237" s="2"/>
      <c r="U237" s="2"/>
      <c r="V237" s="2"/>
      <c r="W237" s="2"/>
      <c r="X237" s="2"/>
      <c r="Y237" s="2"/>
      <c r="Z237" s="2"/>
      <c r="AA237" s="2"/>
      <c r="AB237" s="2"/>
      <c r="AC237" s="244" t="s">
        <v>560</v>
      </c>
      <c r="AD237" s="245">
        <f>(I$251/$C$191)^(1/5)-1</f>
        <v>6.1902767968124994E-2</v>
      </c>
      <c r="AE237" s="246"/>
      <c r="AF237" s="246"/>
      <c r="AG237" s="246"/>
      <c r="AH237" s="36"/>
      <c r="AI237" s="2"/>
      <c r="AJ237" s="2"/>
      <c r="AK237" s="2"/>
      <c r="AL237" s="2"/>
      <c r="AM237" s="2"/>
      <c r="AN237" s="2"/>
      <c r="AO237" s="2"/>
      <c r="AP237" s="2"/>
      <c r="AQ237" s="2"/>
      <c r="AR237" s="2"/>
      <c r="AS237" s="2"/>
      <c r="AT237" s="2"/>
    </row>
    <row r="238" spans="1:46" ht="15.75" thickBot="1" x14ac:dyDescent="0.3">
      <c r="A238" s="123"/>
      <c r="B238" s="109" t="s">
        <v>561</v>
      </c>
      <c r="C238" s="95"/>
      <c r="D238" s="95"/>
      <c r="E238" s="95"/>
      <c r="F238" s="95"/>
      <c r="G238" s="95"/>
      <c r="H238" s="236">
        <f t="shared" si="33"/>
        <v>187059.55189498616</v>
      </c>
      <c r="I238" s="236">
        <f t="shared" si="33"/>
        <v>201440.89302430599</v>
      </c>
      <c r="J238" s="236">
        <f t="shared" si="33"/>
        <v>174148.30822858724</v>
      </c>
      <c r="K238" s="122">
        <f t="shared" si="30"/>
        <v>183417.2363943863</v>
      </c>
      <c r="L238" s="2"/>
      <c r="M238" s="2"/>
      <c r="N238" s="2"/>
      <c r="O238" s="2"/>
      <c r="P238" s="2"/>
      <c r="Q238" s="2"/>
      <c r="R238" s="2"/>
      <c r="S238" s="2"/>
      <c r="T238" s="2"/>
      <c r="U238" s="2"/>
      <c r="V238" s="2"/>
      <c r="W238" s="2"/>
      <c r="X238" s="2"/>
      <c r="Y238" s="2"/>
      <c r="Z238" s="2"/>
      <c r="AA238" s="2"/>
      <c r="AB238" s="2"/>
      <c r="AC238" s="247" t="s">
        <v>562</v>
      </c>
      <c r="AD238" s="248">
        <f>(J$251/$C$191)^(1/5)-1</f>
        <v>2.4854075997911895E-2</v>
      </c>
      <c r="AE238" s="246"/>
      <c r="AF238" s="246"/>
      <c r="AG238" s="246"/>
      <c r="AH238" s="36"/>
      <c r="AI238" s="2"/>
      <c r="AJ238" s="2"/>
      <c r="AK238" s="2"/>
      <c r="AL238" s="2"/>
      <c r="AM238" s="2"/>
      <c r="AN238" s="2"/>
      <c r="AO238" s="2"/>
      <c r="AP238" s="2"/>
      <c r="AQ238" s="2"/>
      <c r="AR238" s="2"/>
      <c r="AS238" s="2"/>
      <c r="AT238" s="2"/>
    </row>
    <row r="239" spans="1:46" ht="15.75" thickBot="1" x14ac:dyDescent="0.3">
      <c r="A239" s="123">
        <v>2016</v>
      </c>
      <c r="B239" s="229" t="s">
        <v>563</v>
      </c>
      <c r="C239" s="230"/>
      <c r="D239" s="230"/>
      <c r="E239" s="230"/>
      <c r="F239" s="231">
        <f>H239/H227-1</f>
        <v>3.5355069408463669E-2</v>
      </c>
      <c r="G239" s="230"/>
      <c r="H239" s="232">
        <f>P166*1000</f>
        <v>187593.3765577141</v>
      </c>
      <c r="I239" s="233">
        <f>P167*1000</f>
        <v>202270.12252257479</v>
      </c>
      <c r="J239" s="237">
        <f>P168*1000</f>
        <v>174382.32546532905</v>
      </c>
      <c r="K239" s="235">
        <f t="shared" si="30"/>
        <v>183959.2389406134</v>
      </c>
      <c r="L239" s="2"/>
      <c r="M239" s="2"/>
      <c r="N239" s="2"/>
      <c r="O239" s="2"/>
      <c r="P239" s="2"/>
      <c r="Q239" s="2"/>
      <c r="R239" s="2"/>
      <c r="S239" s="2"/>
      <c r="T239" s="2"/>
      <c r="U239" s="2"/>
      <c r="V239" s="2"/>
      <c r="W239" s="2"/>
      <c r="X239" s="2"/>
      <c r="Y239" s="2"/>
      <c r="Z239" s="2"/>
      <c r="AA239" s="2"/>
      <c r="AB239" s="2"/>
      <c r="AC239" s="2"/>
      <c r="AD239" s="2"/>
      <c r="AE239" s="249"/>
      <c r="AF239" s="250"/>
      <c r="AG239" s="251"/>
      <c r="AH239" s="36"/>
      <c r="AI239" s="2"/>
      <c r="AJ239" s="2"/>
      <c r="AK239" s="2"/>
      <c r="AL239" s="2"/>
      <c r="AM239" s="2"/>
      <c r="AN239" s="2"/>
      <c r="AO239" s="2"/>
      <c r="AP239" s="2"/>
      <c r="AQ239" s="2"/>
      <c r="AR239" s="2"/>
      <c r="AS239" s="2"/>
      <c r="AT239" s="2"/>
    </row>
    <row r="240" spans="1:46" x14ac:dyDescent="0.25">
      <c r="A240" s="123"/>
      <c r="B240" s="109" t="s">
        <v>564</v>
      </c>
      <c r="C240" s="95"/>
      <c r="D240" s="95"/>
      <c r="E240" s="95"/>
      <c r="F240" s="95"/>
      <c r="G240" s="95"/>
      <c r="H240" s="236">
        <f>H239+(H$251-H$239)/12</f>
        <v>188132.47691706021</v>
      </c>
      <c r="I240" s="236">
        <f>I239+(I$251-I$239)/12</f>
        <v>203069.18709883571</v>
      </c>
      <c r="J240" s="236">
        <f>J239+(J$251-J$239)/12</f>
        <v>174633.10025730147</v>
      </c>
      <c r="K240" s="122">
        <f t="shared" si="30"/>
        <v>184502.84311799519</v>
      </c>
      <c r="L240" s="2"/>
      <c r="M240" s="2"/>
      <c r="N240" s="2"/>
      <c r="O240" s="2"/>
      <c r="P240" s="2"/>
      <c r="Q240" s="2"/>
      <c r="R240" s="2"/>
      <c r="S240" s="2"/>
      <c r="T240" s="2"/>
      <c r="U240" s="2"/>
      <c r="V240" s="2"/>
      <c r="W240" s="2"/>
      <c r="X240" s="2"/>
      <c r="Y240" s="2"/>
      <c r="Z240" s="2"/>
      <c r="AA240" s="2"/>
      <c r="AB240" s="2"/>
      <c r="AC240" s="2"/>
      <c r="AD240" s="2"/>
      <c r="AE240" s="36"/>
      <c r="AF240" s="36"/>
      <c r="AG240" s="36"/>
      <c r="AH240" s="36"/>
      <c r="AI240" s="2"/>
      <c r="AJ240" s="2"/>
      <c r="AK240" s="2"/>
      <c r="AL240" s="2"/>
      <c r="AM240" s="2"/>
      <c r="AN240" s="2"/>
      <c r="AO240" s="2"/>
      <c r="AP240" s="2"/>
      <c r="AQ240" s="2"/>
      <c r="AR240" s="2"/>
      <c r="AS240" s="2"/>
      <c r="AT240" s="2"/>
    </row>
    <row r="241" spans="1:46" x14ac:dyDescent="0.25">
      <c r="A241" s="123"/>
      <c r="B241" s="109" t="s">
        <v>565</v>
      </c>
      <c r="C241" s="95"/>
      <c r="D241" s="95"/>
      <c r="E241" s="95"/>
      <c r="F241" s="95"/>
      <c r="G241" s="95"/>
      <c r="H241" s="236">
        <f t="shared" ref="H241:J250" si="34">H240+(H$251-H$239)/12</f>
        <v>188671.57727640631</v>
      </c>
      <c r="I241" s="236">
        <f t="shared" si="34"/>
        <v>203868.25167509663</v>
      </c>
      <c r="J241" s="236">
        <f t="shared" si="34"/>
        <v>174883.87504927389</v>
      </c>
      <c r="K241" s="122">
        <f t="shared" si="30"/>
        <v>185048.053659392</v>
      </c>
      <c r="L241" s="2"/>
      <c r="M241" s="2"/>
      <c r="N241" s="2"/>
      <c r="O241" s="2"/>
      <c r="P241" s="2"/>
      <c r="Q241" s="2"/>
      <c r="R241" s="2"/>
      <c r="S241" s="2"/>
      <c r="T241" s="2"/>
      <c r="U241" s="2"/>
      <c r="V241" s="2"/>
      <c r="W241" s="2"/>
      <c r="X241" s="2"/>
      <c r="Y241" s="2"/>
      <c r="Z241" s="2"/>
      <c r="AA241" s="2"/>
      <c r="AB241" s="2"/>
      <c r="AC241" s="2"/>
      <c r="AD241" s="2"/>
      <c r="AE241" s="36"/>
      <c r="AF241" s="36"/>
      <c r="AG241" s="36"/>
      <c r="AH241" s="36"/>
      <c r="AI241" s="2"/>
      <c r="AJ241" s="2"/>
      <c r="AK241" s="2"/>
      <c r="AL241" s="2"/>
      <c r="AM241" s="2"/>
      <c r="AN241" s="2"/>
      <c r="AO241" s="2"/>
      <c r="AP241" s="2"/>
      <c r="AQ241" s="2"/>
      <c r="AR241" s="2"/>
      <c r="AS241" s="2"/>
      <c r="AT241" s="2"/>
    </row>
    <row r="242" spans="1:46" x14ac:dyDescent="0.25">
      <c r="A242" s="123"/>
      <c r="B242" s="109" t="s">
        <v>566</v>
      </c>
      <c r="C242" s="95"/>
      <c r="D242" s="95"/>
      <c r="E242" s="95"/>
      <c r="F242" s="95"/>
      <c r="G242" s="95"/>
      <c r="H242" s="236">
        <f t="shared" si="34"/>
        <v>189210.67763575242</v>
      </c>
      <c r="I242" s="236">
        <f t="shared" si="34"/>
        <v>204667.31625135755</v>
      </c>
      <c r="J242" s="236">
        <f t="shared" si="34"/>
        <v>175134.64984124631</v>
      </c>
      <c r="K242" s="122">
        <f t="shared" si="30"/>
        <v>185594.8753116499</v>
      </c>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row>
    <row r="243" spans="1:46" x14ac:dyDescent="0.25">
      <c r="A243" s="123"/>
      <c r="B243" s="109" t="s">
        <v>567</v>
      </c>
      <c r="C243" s="95"/>
      <c r="D243" s="95"/>
      <c r="E243" s="95"/>
      <c r="F243" s="95"/>
      <c r="G243" s="95"/>
      <c r="H243" s="236">
        <f t="shared" si="34"/>
        <v>189749.77799509853</v>
      </c>
      <c r="I243" s="236">
        <f t="shared" si="34"/>
        <v>205466.38082761847</v>
      </c>
      <c r="J243" s="236">
        <f t="shared" si="34"/>
        <v>175385.42463321873</v>
      </c>
      <c r="K243" s="122">
        <f t="shared" si="30"/>
        <v>186143.31283564202</v>
      </c>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row>
    <row r="244" spans="1:46" x14ac:dyDescent="0.25">
      <c r="A244" s="123"/>
      <c r="B244" s="109" t="s">
        <v>568</v>
      </c>
      <c r="C244" s="95"/>
      <c r="D244" s="95"/>
      <c r="E244" s="95"/>
      <c r="F244" s="95"/>
      <c r="G244" s="95"/>
      <c r="H244" s="236">
        <f t="shared" si="34"/>
        <v>190288.87835444463</v>
      </c>
      <c r="I244" s="236">
        <f t="shared" si="34"/>
        <v>206265.44540387939</v>
      </c>
      <c r="J244" s="236">
        <f t="shared" si="34"/>
        <v>175636.19942519115</v>
      </c>
      <c r="K244" s="122">
        <f t="shared" si="30"/>
        <v>186693.37100630996</v>
      </c>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row>
    <row r="245" spans="1:46" x14ac:dyDescent="0.25">
      <c r="A245" s="123"/>
      <c r="B245" s="109" t="s">
        <v>569</v>
      </c>
      <c r="C245" s="95"/>
      <c r="D245" s="95"/>
      <c r="E245" s="95"/>
      <c r="F245" s="95"/>
      <c r="G245" s="95"/>
      <c r="H245" s="236">
        <f t="shared" si="34"/>
        <v>190827.97871379074</v>
      </c>
      <c r="I245" s="236">
        <f t="shared" si="34"/>
        <v>207064.50998014031</v>
      </c>
      <c r="J245" s="236">
        <f t="shared" si="34"/>
        <v>175886.97421716357</v>
      </c>
      <c r="K245" s="122">
        <f t="shared" si="30"/>
        <v>187245.0546127054</v>
      </c>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row>
    <row r="246" spans="1:46" x14ac:dyDescent="0.25">
      <c r="A246" s="123"/>
      <c r="B246" s="109" t="s">
        <v>570</v>
      </c>
      <c r="C246" s="95"/>
      <c r="D246" s="95"/>
      <c r="E246" s="95"/>
      <c r="F246" s="95"/>
      <c r="G246" s="95"/>
      <c r="H246" s="236">
        <f t="shared" si="34"/>
        <v>191367.07907313685</v>
      </c>
      <c r="I246" s="236">
        <f t="shared" si="34"/>
        <v>207863.57455640123</v>
      </c>
      <c r="J246" s="236">
        <f t="shared" si="34"/>
        <v>176137.74900913599</v>
      </c>
      <c r="K246" s="122">
        <f t="shared" si="30"/>
        <v>187798.36845803179</v>
      </c>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row>
    <row r="247" spans="1:46" x14ac:dyDescent="0.25">
      <c r="A247" s="123"/>
      <c r="B247" s="109" t="s">
        <v>571</v>
      </c>
      <c r="C247" s="95"/>
      <c r="D247" s="95"/>
      <c r="E247" s="95"/>
      <c r="F247" s="95"/>
      <c r="G247" s="95"/>
      <c r="H247" s="236">
        <f t="shared" si="34"/>
        <v>191906.17943248295</v>
      </c>
      <c r="I247" s="236">
        <f t="shared" si="34"/>
        <v>208662.63913266215</v>
      </c>
      <c r="J247" s="236">
        <f t="shared" si="34"/>
        <v>176388.52380110841</v>
      </c>
      <c r="K247" s="122">
        <f t="shared" si="30"/>
        <v>188353.31735968619</v>
      </c>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row>
    <row r="248" spans="1:46" x14ac:dyDescent="0.25">
      <c r="A248" s="123"/>
      <c r="B248" s="109" t="s">
        <v>572</v>
      </c>
      <c r="C248" s="95"/>
      <c r="D248" s="95"/>
      <c r="E248" s="95"/>
      <c r="F248" s="95"/>
      <c r="G248" s="95"/>
      <c r="H248" s="236">
        <f t="shared" si="34"/>
        <v>192445.27979182906</v>
      </c>
      <c r="I248" s="236">
        <f t="shared" si="34"/>
        <v>209461.70370892307</v>
      </c>
      <c r="J248" s="236">
        <f t="shared" si="34"/>
        <v>176639.29859308084</v>
      </c>
      <c r="K248" s="122">
        <f t="shared" si="30"/>
        <v>188909.90614930112</v>
      </c>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row>
    <row r="249" spans="1:46" x14ac:dyDescent="0.25">
      <c r="A249" s="123"/>
      <c r="B249" s="109" t="s">
        <v>573</v>
      </c>
      <c r="C249" s="95"/>
      <c r="D249" s="95"/>
      <c r="E249" s="95"/>
      <c r="F249" s="95"/>
      <c r="G249" s="95"/>
      <c r="H249" s="236">
        <f t="shared" si="34"/>
        <v>192984.38015117517</v>
      </c>
      <c r="I249" s="236">
        <f t="shared" si="34"/>
        <v>210260.76828518399</v>
      </c>
      <c r="J249" s="236">
        <f t="shared" si="34"/>
        <v>176890.07338505326</v>
      </c>
      <c r="K249" s="122">
        <f t="shared" si="30"/>
        <v>189468.13967278681</v>
      </c>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row>
    <row r="250" spans="1:46" ht="15.75" thickBot="1" x14ac:dyDescent="0.3">
      <c r="A250" s="123"/>
      <c r="B250" s="109" t="s">
        <v>574</v>
      </c>
      <c r="C250" s="95"/>
      <c r="D250" s="95"/>
      <c r="E250" s="95"/>
      <c r="F250" s="95"/>
      <c r="G250" s="95"/>
      <c r="H250" s="236">
        <f t="shared" si="34"/>
        <v>193523.48051052127</v>
      </c>
      <c r="I250" s="236">
        <f t="shared" si="34"/>
        <v>211059.83286144491</v>
      </c>
      <c r="J250" s="236">
        <f t="shared" si="34"/>
        <v>177140.84817702568</v>
      </c>
      <c r="K250" s="122">
        <f t="shared" si="30"/>
        <v>190028.02279037316</v>
      </c>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row>
    <row r="251" spans="1:46" ht="15.75" thickBot="1" x14ac:dyDescent="0.3">
      <c r="A251" s="123">
        <v>2017</v>
      </c>
      <c r="B251" s="229" t="s">
        <v>575</v>
      </c>
      <c r="C251" s="230"/>
      <c r="D251" s="230"/>
      <c r="E251" s="230"/>
      <c r="F251" s="231">
        <f>H251/H239-1</f>
        <v>3.4485249057622847E-2</v>
      </c>
      <c r="G251" s="230"/>
      <c r="H251" s="232">
        <f>Q166*1000</f>
        <v>194062.58086986732</v>
      </c>
      <c r="I251" s="233">
        <f>Q167*1000</f>
        <v>211858.89743770575</v>
      </c>
      <c r="J251" s="237">
        <f>Q168*1000</f>
        <v>177391.62296899795</v>
      </c>
      <c r="K251" s="235">
        <f t="shared" si="30"/>
        <v>190589.56037665223</v>
      </c>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row>
    <row r="252" spans="1:46" x14ac:dyDescent="0.25">
      <c r="A252" s="123"/>
      <c r="B252" s="109" t="s">
        <v>576</v>
      </c>
      <c r="C252" s="95"/>
      <c r="D252" s="95"/>
      <c r="E252" s="95"/>
      <c r="F252" s="95"/>
      <c r="G252" s="95"/>
      <c r="H252" s="95"/>
      <c r="I252" s="2"/>
      <c r="J252" s="2"/>
      <c r="K252" s="1"/>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row>
    <row r="253" spans="1:46" x14ac:dyDescent="0.25">
      <c r="A253" s="2"/>
      <c r="B253" s="109" t="s">
        <v>577</v>
      </c>
      <c r="C253" s="95"/>
      <c r="D253" s="95"/>
      <c r="E253" s="95"/>
      <c r="F253" s="95"/>
      <c r="G253" s="95"/>
      <c r="H253" s="95"/>
      <c r="I253" s="2"/>
      <c r="J253" s="2"/>
      <c r="K253" s="1"/>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row>
    <row r="254" spans="1:46" x14ac:dyDescent="0.25">
      <c r="A254" s="2"/>
      <c r="B254" s="109" t="s">
        <v>578</v>
      </c>
      <c r="C254" s="95"/>
      <c r="D254" s="95"/>
      <c r="E254" s="95"/>
      <c r="F254" s="95"/>
      <c r="G254" s="95"/>
      <c r="H254" s="95"/>
      <c r="I254" s="2"/>
      <c r="J254" s="2"/>
      <c r="K254" s="1"/>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row>
    <row r="255" spans="1:46" x14ac:dyDescent="0.25">
      <c r="A255" s="2"/>
      <c r="B255" s="109" t="s">
        <v>579</v>
      </c>
      <c r="C255" s="95"/>
      <c r="D255" s="95"/>
      <c r="E255" s="95"/>
      <c r="F255" s="95"/>
      <c r="G255" s="95"/>
      <c r="H255" s="95"/>
      <c r="I255" s="2"/>
      <c r="J255" s="2"/>
      <c r="K255" s="1"/>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row>
    <row r="256" spans="1:46" x14ac:dyDescent="0.25">
      <c r="A256" s="2"/>
      <c r="B256" s="109" t="s">
        <v>580</v>
      </c>
      <c r="C256" s="95"/>
      <c r="D256" s="95"/>
      <c r="E256" s="95"/>
      <c r="F256" s="95"/>
      <c r="G256" s="95"/>
      <c r="H256" s="95"/>
      <c r="I256" s="2"/>
      <c r="J256" s="2"/>
      <c r="K256" s="1"/>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row>
    <row r="257" spans="1:46" x14ac:dyDescent="0.25">
      <c r="A257" s="2"/>
      <c r="B257" s="109" t="s">
        <v>581</v>
      </c>
      <c r="C257" s="95"/>
      <c r="D257" s="95"/>
      <c r="E257" s="95"/>
      <c r="F257" s="95"/>
      <c r="G257" s="95"/>
      <c r="H257" s="95"/>
      <c r="I257" s="2"/>
      <c r="J257" s="2"/>
      <c r="K257" s="1"/>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row>
    <row r="258" spans="1:46" x14ac:dyDescent="0.25">
      <c r="A258" s="2"/>
      <c r="B258" s="109" t="s">
        <v>582</v>
      </c>
      <c r="C258" s="95"/>
      <c r="D258" s="95"/>
      <c r="E258" s="95"/>
      <c r="F258" s="95"/>
      <c r="G258" s="95"/>
      <c r="H258" s="95"/>
      <c r="I258" s="2"/>
      <c r="J258" s="2"/>
      <c r="K258" s="1"/>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row>
    <row r="259" spans="1:46" x14ac:dyDescent="0.25">
      <c r="A259" s="2"/>
      <c r="B259" s="109" t="s">
        <v>583</v>
      </c>
      <c r="C259" s="95"/>
      <c r="D259" s="95"/>
      <c r="E259" s="95"/>
      <c r="F259" s="95"/>
      <c r="G259" s="95"/>
      <c r="H259" s="95"/>
      <c r="I259" s="2"/>
      <c r="J259" s="2"/>
      <c r="K259" s="1"/>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row>
    <row r="260" spans="1:46" x14ac:dyDescent="0.25">
      <c r="A260" s="2"/>
      <c r="B260" s="109" t="s">
        <v>584</v>
      </c>
      <c r="C260" s="95"/>
      <c r="D260" s="95"/>
      <c r="E260" s="95"/>
      <c r="F260" s="95"/>
      <c r="G260" s="95"/>
      <c r="H260" s="95"/>
      <c r="I260" s="2"/>
      <c r="J260" s="2"/>
      <c r="K260" s="1"/>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row>
    <row r="261" spans="1:46" x14ac:dyDescent="0.25">
      <c r="A261" s="2"/>
      <c r="B261" s="109" t="s">
        <v>585</v>
      </c>
      <c r="C261" s="95"/>
      <c r="D261" s="95"/>
      <c r="E261" s="95"/>
      <c r="F261" s="95"/>
      <c r="G261" s="95"/>
      <c r="H261" s="95"/>
      <c r="I261" s="2"/>
      <c r="J261" s="2"/>
      <c r="K261" s="1"/>
      <c r="L261" s="2"/>
      <c r="M261" s="2"/>
      <c r="N261" s="2"/>
      <c r="O261" s="2"/>
      <c r="P261" s="2"/>
      <c r="Q261" s="2"/>
      <c r="R261" s="2"/>
      <c r="S261" s="2"/>
      <c r="T261" s="2"/>
      <c r="U261" s="2"/>
      <c r="V261" s="2"/>
      <c r="W261" s="2"/>
      <c r="X261" s="2"/>
      <c r="Y261" s="2"/>
      <c r="Z261" s="2"/>
      <c r="AA261" s="2"/>
      <c r="AB261" s="2"/>
      <c r="AC261" s="2"/>
      <c r="AD261" s="252"/>
      <c r="AE261" s="252"/>
      <c r="AF261" s="252"/>
      <c r="AG261" s="252"/>
      <c r="AH261" s="252"/>
      <c r="AI261" s="252"/>
      <c r="AJ261" s="252"/>
      <c r="AK261" s="252"/>
      <c r="AL261" s="252"/>
      <c r="AM261" s="252"/>
      <c r="AN261" s="252"/>
      <c r="AO261" s="252"/>
      <c r="AP261" s="252"/>
      <c r="AQ261" s="252"/>
      <c r="AR261" s="2"/>
      <c r="AS261" s="2"/>
      <c r="AT261" s="2"/>
    </row>
    <row r="262" spans="1:46" ht="15.75" thickBot="1" x14ac:dyDescent="0.3">
      <c r="A262" s="2"/>
      <c r="B262" s="109" t="s">
        <v>586</v>
      </c>
      <c r="C262" s="95"/>
      <c r="D262" s="95"/>
      <c r="E262" s="95"/>
      <c r="F262" s="95"/>
      <c r="G262" s="95"/>
      <c r="H262" s="95"/>
      <c r="I262" s="2"/>
      <c r="J262" s="2"/>
      <c r="K262" s="1"/>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row>
    <row r="263" spans="1:46" ht="15.75" thickBot="1" x14ac:dyDescent="0.3">
      <c r="A263" s="2"/>
      <c r="B263" s="229" t="s">
        <v>587</v>
      </c>
      <c r="C263" s="95"/>
      <c r="D263" s="95"/>
      <c r="E263" s="95"/>
      <c r="F263" s="95"/>
      <c r="G263" s="95"/>
      <c r="H263" s="95"/>
      <c r="I263" s="2"/>
      <c r="J263" s="2"/>
      <c r="K263" s="1"/>
      <c r="L263" s="2"/>
      <c r="M263" s="2"/>
      <c r="N263" s="2"/>
      <c r="O263" s="2"/>
      <c r="P263" s="2"/>
      <c r="Q263" s="2"/>
      <c r="R263" s="2"/>
      <c r="S263" s="2"/>
      <c r="T263" s="2"/>
      <c r="U263" s="2"/>
      <c r="V263" s="2"/>
      <c r="W263" s="2"/>
      <c r="X263" s="2"/>
      <c r="Y263" s="2"/>
      <c r="Z263" s="2"/>
      <c r="AA263" s="2"/>
      <c r="AB263" s="2"/>
      <c r="AC263" s="2"/>
      <c r="AD263" s="253" t="s">
        <v>588</v>
      </c>
      <c r="AE263" s="16"/>
      <c r="AF263" s="16"/>
      <c r="AG263" s="16"/>
      <c r="AH263" s="16"/>
      <c r="AI263" s="16"/>
      <c r="AJ263" s="16"/>
      <c r="AK263" s="16"/>
      <c r="AL263" s="16"/>
      <c r="AM263" s="16"/>
      <c r="AN263" s="16"/>
      <c r="AO263" s="16"/>
      <c r="AP263" s="16"/>
      <c r="AQ263" s="254"/>
      <c r="AR263" s="255"/>
      <c r="AS263" s="2"/>
      <c r="AT263" s="2"/>
    </row>
    <row r="264" spans="1:46" x14ac:dyDescent="0.25">
      <c r="A264" s="2"/>
      <c r="B264" s="95"/>
      <c r="C264" s="95"/>
      <c r="D264" s="95"/>
      <c r="E264" s="95"/>
      <c r="F264" s="95"/>
      <c r="G264" s="95"/>
      <c r="H264" s="256">
        <f>H251/$C$191-1</f>
        <v>0.23685519993541959</v>
      </c>
      <c r="I264" s="257">
        <f>I251/$C$191-1</f>
        <v>0.35027977971769109</v>
      </c>
      <c r="J264" s="258">
        <f>J251/$C$191-1</f>
        <v>0.13060307819629036</v>
      </c>
      <c r="K264" s="259">
        <f>K251/$K$191-1</f>
        <v>0.19367890932344856</v>
      </c>
      <c r="L264" s="260"/>
      <c r="M264" s="261"/>
      <c r="N264" s="261"/>
      <c r="O264" s="261"/>
      <c r="P264" s="261"/>
      <c r="Q264" s="261"/>
      <c r="R264" s="261"/>
      <c r="S264" s="261"/>
      <c r="T264" s="261"/>
      <c r="U264" s="261"/>
      <c r="V264" s="261"/>
      <c r="W264" s="261"/>
      <c r="X264" s="261"/>
      <c r="Y264" s="2"/>
      <c r="Z264" s="2"/>
      <c r="AA264" s="2"/>
      <c r="AB264" s="2"/>
      <c r="AC264" s="2"/>
      <c r="AD264" s="262" t="s">
        <v>589</v>
      </c>
      <c r="AE264" s="263"/>
      <c r="AF264" s="263"/>
      <c r="AG264" s="263"/>
      <c r="AH264" s="263"/>
      <c r="AI264" s="263"/>
      <c r="AJ264" s="263"/>
      <c r="AK264" s="263"/>
      <c r="AL264" s="263"/>
      <c r="AM264" s="263"/>
      <c r="AN264" s="263"/>
      <c r="AO264" s="263"/>
      <c r="AP264" s="263"/>
      <c r="AQ264" s="264"/>
      <c r="AR264" s="265"/>
      <c r="AS264" s="2"/>
      <c r="AT264" s="2"/>
    </row>
    <row r="265" spans="1:46" x14ac:dyDescent="0.25">
      <c r="A265" s="2"/>
      <c r="B265" s="95"/>
      <c r="C265" s="95"/>
      <c r="D265" s="95"/>
      <c r="E265" s="95"/>
      <c r="F265" s="95"/>
      <c r="G265" s="95"/>
      <c r="H265" s="266" t="s">
        <v>590</v>
      </c>
      <c r="I265" s="267"/>
      <c r="J265" s="267"/>
      <c r="K265" s="268"/>
      <c r="L265" s="269"/>
      <c r="M265" s="261"/>
      <c r="N265" s="261"/>
      <c r="O265" s="261"/>
      <c r="P265" s="261"/>
      <c r="Q265" s="261"/>
      <c r="R265" s="261"/>
      <c r="S265" s="261"/>
      <c r="T265" s="261"/>
      <c r="U265" s="261"/>
      <c r="V265" s="261"/>
      <c r="W265" s="261"/>
      <c r="X265" s="261"/>
      <c r="Y265" s="2"/>
      <c r="Z265" s="2"/>
      <c r="AA265" s="2"/>
      <c r="AB265" s="2"/>
      <c r="AC265" s="2"/>
      <c r="AD265" s="270" t="s">
        <v>591</v>
      </c>
      <c r="AE265" s="267"/>
      <c r="AF265" s="267"/>
      <c r="AG265" s="267"/>
      <c r="AH265" s="267"/>
      <c r="AI265" s="267"/>
      <c r="AJ265" s="267"/>
      <c r="AK265" s="267"/>
      <c r="AL265" s="267"/>
      <c r="AM265" s="267"/>
      <c r="AN265" s="267"/>
      <c r="AO265" s="267"/>
      <c r="AP265" s="267"/>
      <c r="AQ265" s="271"/>
      <c r="AR265" s="255"/>
      <c r="AS265" s="2"/>
      <c r="AT265" s="2"/>
    </row>
    <row r="266" spans="1:46" x14ac:dyDescent="0.25">
      <c r="A266" s="272"/>
      <c r="B266" s="272"/>
      <c r="C266" s="272"/>
      <c r="D266" s="272"/>
      <c r="E266" s="272"/>
      <c r="F266" s="272"/>
      <c r="G266" s="272"/>
      <c r="H266" s="272"/>
      <c r="I266" s="272"/>
      <c r="J266" s="272"/>
      <c r="K266" s="273"/>
      <c r="L266" s="272"/>
      <c r="M266" s="272"/>
      <c r="N266" s="273"/>
      <c r="O266" s="272"/>
      <c r="P266" s="272"/>
      <c r="Q266" s="272"/>
      <c r="R266" s="272"/>
      <c r="S266" s="2"/>
      <c r="T266" s="2"/>
      <c r="U266" s="2"/>
      <c r="V266" s="2"/>
      <c r="W266" s="2"/>
      <c r="X266" s="2"/>
      <c r="Y266" s="2"/>
      <c r="Z266" s="2"/>
      <c r="AA266" s="2"/>
      <c r="AB266" s="2"/>
      <c r="AC266" s="274" t="s">
        <v>592</v>
      </c>
      <c r="AD266" s="275">
        <v>2010</v>
      </c>
      <c r="AE266" s="276">
        <v>2010</v>
      </c>
      <c r="AF266" s="276">
        <v>2010</v>
      </c>
      <c r="AG266" s="276">
        <v>2010</v>
      </c>
      <c r="AH266" s="276">
        <v>2011</v>
      </c>
      <c r="AI266" s="276">
        <v>2011</v>
      </c>
      <c r="AJ266" s="276">
        <v>2011</v>
      </c>
      <c r="AK266" s="276">
        <v>2011</v>
      </c>
      <c r="AL266" s="276">
        <v>2012</v>
      </c>
      <c r="AM266" s="276">
        <v>2012</v>
      </c>
      <c r="AN266" s="276">
        <v>2012</v>
      </c>
      <c r="AO266" s="276">
        <v>2012</v>
      </c>
      <c r="AP266" s="276">
        <v>2013</v>
      </c>
      <c r="AQ266" s="276">
        <v>2013</v>
      </c>
      <c r="AR266" s="277">
        <v>2013</v>
      </c>
      <c r="AS266" s="2"/>
      <c r="AT266" s="2"/>
    </row>
    <row r="267" spans="1:46" x14ac:dyDescent="0.25">
      <c r="A267" s="2"/>
      <c r="B267" s="95"/>
      <c r="C267" s="95"/>
      <c r="D267" s="95"/>
      <c r="E267" s="95"/>
      <c r="F267" s="95"/>
      <c r="G267" s="95"/>
      <c r="H267" s="95"/>
      <c r="I267" s="2"/>
      <c r="J267" s="2"/>
      <c r="K267" s="1"/>
      <c r="L267" s="2"/>
      <c r="M267" s="2"/>
      <c r="N267" s="2"/>
      <c r="O267" s="2"/>
      <c r="P267" s="2"/>
      <c r="Q267" s="2"/>
      <c r="R267" s="2"/>
      <c r="S267" s="2"/>
      <c r="T267" s="2"/>
      <c r="U267" s="2"/>
      <c r="V267" s="2"/>
      <c r="W267" s="2"/>
      <c r="X267" s="2"/>
      <c r="Y267" s="2"/>
      <c r="Z267" s="2"/>
      <c r="AA267" s="2"/>
      <c r="AB267" s="2"/>
      <c r="AC267" s="278"/>
      <c r="AD267" s="279" t="s">
        <v>593</v>
      </c>
      <c r="AE267" s="280" t="s">
        <v>594</v>
      </c>
      <c r="AF267" s="280" t="s">
        <v>595</v>
      </c>
      <c r="AG267" s="280" t="s">
        <v>596</v>
      </c>
      <c r="AH267" s="280" t="s">
        <v>597</v>
      </c>
      <c r="AI267" s="280" t="s">
        <v>594</v>
      </c>
      <c r="AJ267" s="280" t="s">
        <v>595</v>
      </c>
      <c r="AK267" s="280" t="s">
        <v>596</v>
      </c>
      <c r="AL267" s="280" t="s">
        <v>597</v>
      </c>
      <c r="AM267" s="280" t="s">
        <v>594</v>
      </c>
      <c r="AN267" s="280" t="s">
        <v>595</v>
      </c>
      <c r="AO267" s="280" t="s">
        <v>596</v>
      </c>
      <c r="AP267" s="280" t="s">
        <v>597</v>
      </c>
      <c r="AQ267" s="280" t="s">
        <v>594</v>
      </c>
      <c r="AR267" s="281" t="s">
        <v>595</v>
      </c>
      <c r="AS267" s="2"/>
      <c r="AT267" s="2"/>
    </row>
    <row r="268" spans="1:46" x14ac:dyDescent="0.25">
      <c r="A268" s="2"/>
      <c r="B268" s="95"/>
      <c r="C268" s="95"/>
      <c r="D268" s="95"/>
      <c r="E268" s="95"/>
      <c r="F268" s="95"/>
      <c r="G268" s="95"/>
      <c r="H268" s="95"/>
      <c r="I268" s="2"/>
      <c r="J268" s="2"/>
      <c r="K268" s="1"/>
      <c r="L268" s="2"/>
      <c r="M268" s="2"/>
      <c r="N268" s="2"/>
      <c r="O268" s="2"/>
      <c r="P268" s="2"/>
      <c r="Q268" s="2"/>
      <c r="R268" s="2"/>
      <c r="S268" s="2"/>
      <c r="T268" s="2"/>
      <c r="U268" s="2"/>
      <c r="V268" s="2"/>
      <c r="W268" s="2"/>
      <c r="X268" s="2"/>
      <c r="Y268" s="2"/>
      <c r="Z268" s="2"/>
      <c r="AA268" s="2"/>
      <c r="AB268" s="2"/>
      <c r="AC268" s="282" t="s">
        <v>598</v>
      </c>
      <c r="AD268" s="283">
        <f>(1+AD$279)^(1/5)-1</f>
        <v>2.3708813082627067E-2</v>
      </c>
      <c r="AE268" s="283">
        <f t="shared" ref="AE268:AR268" si="35">(1+AE$279)^(1/5)-1</f>
        <v>2.0095913478051397E-2</v>
      </c>
      <c r="AF268" s="283">
        <f t="shared" si="35"/>
        <v>1.889253019251047E-2</v>
      </c>
      <c r="AG268" s="283">
        <f t="shared" si="35"/>
        <v>1.4021256914724001E-2</v>
      </c>
      <c r="AH268" s="283">
        <f t="shared" si="35"/>
        <v>1.8576859321941308E-2</v>
      </c>
      <c r="AI268" s="283">
        <f t="shared" si="35"/>
        <v>1.1167760978510355E-2</v>
      </c>
      <c r="AJ268" s="283">
        <f t="shared" si="35"/>
        <v>1.0650696077697086E-2</v>
      </c>
      <c r="AK268" s="283">
        <f t="shared" si="35"/>
        <v>1.1206020036149456E-2</v>
      </c>
      <c r="AL268" s="283">
        <f t="shared" si="35"/>
        <v>1.9652248674535633E-2</v>
      </c>
      <c r="AM268" s="283">
        <f t="shared" si="35"/>
        <v>1.9652248674535633E-2</v>
      </c>
      <c r="AN268" s="283">
        <f t="shared" si="35"/>
        <v>2.8739875765209755E-2</v>
      </c>
      <c r="AO268" s="283">
        <f t="shared" si="35"/>
        <v>3.5350725880175959E-2</v>
      </c>
      <c r="AP268" s="283">
        <f t="shared" si="35"/>
        <v>4.0554534848763257E-2</v>
      </c>
      <c r="AQ268" s="283">
        <f t="shared" si="35"/>
        <v>4.1143423573244187E-2</v>
      </c>
      <c r="AR268" s="284">
        <f t="shared" si="35"/>
        <v>4.3431087747814345E-2</v>
      </c>
      <c r="AS268" s="2"/>
      <c r="AT268" s="2"/>
    </row>
    <row r="269" spans="1:46" x14ac:dyDescent="0.25">
      <c r="A269" s="2"/>
      <c r="B269" s="95"/>
      <c r="C269" s="95"/>
      <c r="D269" s="95"/>
      <c r="E269" s="95"/>
      <c r="F269" s="95"/>
      <c r="G269" s="95"/>
      <c r="H269" s="95"/>
      <c r="I269" s="2"/>
      <c r="J269" s="2"/>
      <c r="K269" s="1"/>
      <c r="L269" s="2"/>
      <c r="M269" s="2"/>
      <c r="N269" s="2"/>
      <c r="O269" s="2"/>
      <c r="P269" s="2"/>
      <c r="Q269" s="2"/>
      <c r="R269" s="2"/>
      <c r="S269" s="2"/>
      <c r="T269" s="2"/>
      <c r="U269" s="2"/>
      <c r="V269" s="2"/>
      <c r="W269" s="2"/>
      <c r="X269" s="2"/>
      <c r="Y269" s="2"/>
      <c r="Z269" s="2"/>
      <c r="AA269" s="2"/>
      <c r="AB269" s="2"/>
      <c r="AC269" s="285" t="s">
        <v>599</v>
      </c>
      <c r="AD269" s="286">
        <f t="shared" ref="AD269:AR270" si="36">(1+AD277)^(1/5)-1</f>
        <v>4.3168557301160648E-2</v>
      </c>
      <c r="AE269" s="286">
        <f t="shared" si="36"/>
        <v>3.9254756869593121E-2</v>
      </c>
      <c r="AF269" s="286">
        <f t="shared" si="36"/>
        <v>3.8000133533338865E-2</v>
      </c>
      <c r="AG269" s="286">
        <f t="shared" si="36"/>
        <v>2.8418249312570198E-2</v>
      </c>
      <c r="AH269" s="286">
        <f t="shared" si="36"/>
        <v>3.320097253390486E-2</v>
      </c>
      <c r="AI269" s="286">
        <f t="shared" si="36"/>
        <v>2.8846995257563846E-2</v>
      </c>
      <c r="AJ269" s="286">
        <f t="shared" si="36"/>
        <v>2.7289376853360858E-2</v>
      </c>
      <c r="AK269" s="286">
        <f t="shared" si="36"/>
        <v>2.5505345729319062E-2</v>
      </c>
      <c r="AL269" s="286">
        <f t="shared" si="36"/>
        <v>3.6115426023240582E-2</v>
      </c>
      <c r="AM269" s="286">
        <f t="shared" si="36"/>
        <v>3.4496460558268272E-2</v>
      </c>
      <c r="AN269" s="286">
        <f t="shared" si="36"/>
        <v>4.4230420176749163E-2</v>
      </c>
      <c r="AO269" s="286">
        <f t="shared" si="36"/>
        <v>5.0151076679985973E-2</v>
      </c>
      <c r="AP269" s="286">
        <f t="shared" si="36"/>
        <v>6.0597265765063746E-2</v>
      </c>
      <c r="AQ269" s="286">
        <f t="shared" si="36"/>
        <v>5.8338797445240731E-2</v>
      </c>
      <c r="AR269" s="287">
        <f t="shared" si="36"/>
        <v>6.1902767968124994E-2</v>
      </c>
      <c r="AS269" s="2"/>
      <c r="AT269" s="2"/>
    </row>
    <row r="270" spans="1:46" x14ac:dyDescent="0.25">
      <c r="A270" s="2"/>
      <c r="B270" s="95"/>
      <c r="C270" s="95"/>
      <c r="D270" s="95"/>
      <c r="E270" s="95"/>
      <c r="F270" s="95"/>
      <c r="G270" s="95"/>
      <c r="H270" s="95"/>
      <c r="I270" s="2"/>
      <c r="J270" s="2"/>
      <c r="K270" s="1"/>
      <c r="L270" s="2"/>
      <c r="M270" s="2"/>
      <c r="N270" s="2"/>
      <c r="O270" s="2"/>
      <c r="P270" s="2"/>
      <c r="Q270" s="2"/>
      <c r="R270" s="2"/>
      <c r="S270" s="2"/>
      <c r="T270" s="2"/>
      <c r="U270" s="2"/>
      <c r="V270" s="2"/>
      <c r="W270" s="2"/>
      <c r="X270" s="2"/>
      <c r="Y270" s="2"/>
      <c r="Z270" s="2"/>
      <c r="AA270" s="2"/>
      <c r="AB270" s="2"/>
      <c r="AC270" s="288" t="s">
        <v>600</v>
      </c>
      <c r="AD270" s="289">
        <f t="shared" si="36"/>
        <v>2.1903834001391065E-3</v>
      </c>
      <c r="AE270" s="289">
        <f t="shared" si="36"/>
        <v>-3.5044767863533499E-3</v>
      </c>
      <c r="AF270" s="289">
        <f t="shared" si="36"/>
        <v>-3.4030832633734631E-3</v>
      </c>
      <c r="AG270" s="289">
        <f t="shared" si="36"/>
        <v>-3.7479897523230443E-3</v>
      </c>
      <c r="AH270" s="289">
        <f t="shared" si="36"/>
        <v>-8.0128308062787923E-4</v>
      </c>
      <c r="AI270" s="289">
        <f t="shared" si="36"/>
        <v>-1.2298824315852941E-2</v>
      </c>
      <c r="AJ270" s="289">
        <f t="shared" si="36"/>
        <v>-1.1585348599721712E-2</v>
      </c>
      <c r="AK270" s="289">
        <f t="shared" si="36"/>
        <v>-6.6067227221117131E-3</v>
      </c>
      <c r="AL270" s="289">
        <f t="shared" si="36"/>
        <v>1.276735726813305E-3</v>
      </c>
      <c r="AM270" s="289">
        <f t="shared" si="36"/>
        <v>3.2192065872802544E-3</v>
      </c>
      <c r="AN270" s="289">
        <f t="shared" si="36"/>
        <v>1.1358998393793174E-2</v>
      </c>
      <c r="AO270" s="289">
        <f t="shared" si="36"/>
        <v>1.6936510355382461E-2</v>
      </c>
      <c r="AP270" s="289">
        <f t="shared" si="36"/>
        <v>2.2375973244631142E-2</v>
      </c>
      <c r="AQ270" s="289">
        <f t="shared" si="36"/>
        <v>2.3482646511662875E-2</v>
      </c>
      <c r="AR270" s="290">
        <f t="shared" si="36"/>
        <v>2.4854075997911895E-2</v>
      </c>
      <c r="AS270" s="2"/>
      <c r="AT270" s="2"/>
    </row>
    <row r="271" spans="1:46" x14ac:dyDescent="0.25">
      <c r="A271" s="2"/>
      <c r="B271" s="95"/>
      <c r="C271" s="95"/>
      <c r="D271" s="95"/>
      <c r="E271" s="95"/>
      <c r="F271" s="95"/>
      <c r="G271" s="95"/>
      <c r="H271" s="95"/>
      <c r="I271" s="2"/>
      <c r="J271" s="2"/>
      <c r="K271" s="1"/>
      <c r="L271" s="2"/>
      <c r="M271" s="2"/>
      <c r="N271" s="2"/>
      <c r="O271" s="2"/>
      <c r="P271" s="2"/>
      <c r="Q271" s="2"/>
      <c r="R271" s="2"/>
      <c r="S271" s="2"/>
      <c r="T271" s="2"/>
      <c r="U271" s="2"/>
      <c r="V271" s="2"/>
      <c r="W271" s="2"/>
      <c r="X271" s="2"/>
      <c r="Y271" s="2"/>
      <c r="Z271" s="2"/>
      <c r="AA271" s="2"/>
      <c r="AB271" s="2"/>
      <c r="AC271" s="278"/>
      <c r="AD271" s="291"/>
      <c r="AE271" s="291"/>
      <c r="AF271" s="291"/>
      <c r="AG271" s="291"/>
      <c r="AH271" s="291"/>
      <c r="AI271" s="291"/>
      <c r="AJ271" s="291"/>
      <c r="AK271" s="291"/>
      <c r="AL271" s="291"/>
      <c r="AM271" s="291"/>
      <c r="AN271" s="291"/>
      <c r="AO271" s="291"/>
      <c r="AP271" s="291"/>
      <c r="AQ271" s="36"/>
      <c r="AR271" s="292"/>
      <c r="AS271" s="2"/>
      <c r="AT271" s="2"/>
    </row>
    <row r="272" spans="1:46" x14ac:dyDescent="0.25">
      <c r="A272" s="2"/>
      <c r="B272" s="95"/>
      <c r="C272" s="95"/>
      <c r="D272" s="95"/>
      <c r="E272" s="95"/>
      <c r="F272" s="95"/>
      <c r="G272" s="95"/>
      <c r="H272" s="95"/>
      <c r="I272" s="2"/>
      <c r="J272" s="2"/>
      <c r="K272" s="1"/>
      <c r="L272" s="2"/>
      <c r="M272" s="2"/>
      <c r="N272" s="2"/>
      <c r="O272" s="2"/>
      <c r="P272" s="2"/>
      <c r="Q272" s="2"/>
      <c r="R272" s="2"/>
      <c r="S272" s="2"/>
      <c r="T272" s="2"/>
      <c r="U272" s="2"/>
      <c r="V272" s="2"/>
      <c r="W272" s="2"/>
      <c r="X272" s="2"/>
      <c r="Y272" s="2"/>
      <c r="Z272" s="2"/>
      <c r="AA272" s="2"/>
      <c r="AB272" s="2"/>
      <c r="AC272" s="293" t="s">
        <v>601</v>
      </c>
      <c r="AD272" s="291"/>
      <c r="AE272" s="291"/>
      <c r="AF272" s="291"/>
      <c r="AG272" s="291"/>
      <c r="AH272" s="291"/>
      <c r="AI272" s="291"/>
      <c r="AJ272" s="291"/>
      <c r="AK272" s="291"/>
      <c r="AL272" s="291"/>
      <c r="AM272" s="291"/>
      <c r="AN272" s="291"/>
      <c r="AO272" s="291"/>
      <c r="AP272" s="291"/>
      <c r="AQ272" s="36"/>
      <c r="AR272" s="292"/>
      <c r="AS272" s="2"/>
      <c r="AT272" s="2"/>
    </row>
    <row r="273" spans="1:46" x14ac:dyDescent="0.25">
      <c r="A273" s="2"/>
      <c r="B273" s="95"/>
      <c r="C273" s="95"/>
      <c r="D273" s="95"/>
      <c r="E273" s="95"/>
      <c r="F273" s="95"/>
      <c r="G273" s="95"/>
      <c r="H273" s="95"/>
      <c r="I273" s="2"/>
      <c r="J273" s="2"/>
      <c r="K273" s="1"/>
      <c r="L273" s="2"/>
      <c r="M273" s="2"/>
      <c r="N273" s="2"/>
      <c r="O273" s="2"/>
      <c r="P273" s="2"/>
      <c r="Q273" s="2"/>
      <c r="R273" s="2"/>
      <c r="S273" s="2"/>
      <c r="T273" s="2"/>
      <c r="U273" s="2"/>
      <c r="V273" s="2"/>
      <c r="W273" s="2"/>
      <c r="X273" s="2"/>
      <c r="Y273" s="2"/>
      <c r="Z273" s="2"/>
      <c r="AA273" s="2"/>
      <c r="AB273" s="2"/>
      <c r="AC273" s="282" t="s">
        <v>602</v>
      </c>
      <c r="AD273" s="294">
        <v>3.5999999999999997E-2</v>
      </c>
      <c r="AE273" s="294">
        <v>3.5999999999999997E-2</v>
      </c>
      <c r="AF273" s="294">
        <v>3.5999999999999997E-2</v>
      </c>
      <c r="AG273" s="294">
        <v>3.5999999999999997E-2</v>
      </c>
      <c r="AH273" s="294">
        <v>3.5999999999999997E-2</v>
      </c>
      <c r="AI273" s="294">
        <v>3.5999999999999997E-2</v>
      </c>
      <c r="AJ273" s="294">
        <v>3.5999999999999997E-2</v>
      </c>
      <c r="AK273" s="294">
        <v>3.5999999999999997E-2</v>
      </c>
      <c r="AL273" s="294">
        <v>3.5999999999999997E-2</v>
      </c>
      <c r="AM273" s="294">
        <v>3.5999999999999997E-2</v>
      </c>
      <c r="AN273" s="294">
        <v>3.5999999999999997E-2</v>
      </c>
      <c r="AO273" s="294">
        <v>3.5999999999999997E-2</v>
      </c>
      <c r="AP273" s="294">
        <v>3.5999999999999997E-2</v>
      </c>
      <c r="AQ273" s="294">
        <v>3.5999999999999997E-2</v>
      </c>
      <c r="AR273" s="245">
        <v>3.5999999999999997E-2</v>
      </c>
      <c r="AS273" s="2"/>
      <c r="AT273" s="2"/>
    </row>
    <row r="274" spans="1:46" x14ac:dyDescent="0.25">
      <c r="A274" s="2"/>
      <c r="B274" s="95"/>
      <c r="C274" s="95"/>
      <c r="D274" s="95"/>
      <c r="E274" s="95"/>
      <c r="F274" s="95"/>
      <c r="G274" s="95"/>
      <c r="H274" s="95"/>
      <c r="I274" s="2"/>
      <c r="J274" s="2"/>
      <c r="K274" s="1"/>
      <c r="L274" s="2"/>
      <c r="M274" s="2"/>
      <c r="N274" s="2"/>
      <c r="O274" s="2"/>
      <c r="P274" s="2"/>
      <c r="Q274" s="2"/>
      <c r="R274" s="2"/>
      <c r="S274" s="2"/>
      <c r="T274" s="2"/>
      <c r="U274" s="2"/>
      <c r="V274" s="2"/>
      <c r="W274" s="2"/>
      <c r="X274" s="2"/>
      <c r="Y274" s="2"/>
      <c r="Z274" s="2"/>
      <c r="AA274" s="2"/>
      <c r="AB274" s="2"/>
      <c r="AC274" s="282" t="str">
        <f>AC233</f>
        <v>Bubble, Jan 2000 - May 2007  (7 yrs, 5 mos)</v>
      </c>
      <c r="AD274" s="294"/>
      <c r="AE274" s="294"/>
      <c r="AF274" s="294"/>
      <c r="AG274" s="294"/>
      <c r="AH274" s="294"/>
      <c r="AI274" s="294"/>
      <c r="AJ274" s="294"/>
      <c r="AK274" s="294"/>
      <c r="AL274" s="294"/>
      <c r="AM274" s="294"/>
      <c r="AN274" s="294"/>
      <c r="AO274" s="294"/>
      <c r="AP274" s="294"/>
      <c r="AQ274" s="294"/>
      <c r="AR274" s="245"/>
      <c r="AS274" s="2"/>
      <c r="AT274" s="2"/>
    </row>
    <row r="275" spans="1:46" x14ac:dyDescent="0.25">
      <c r="A275" s="2"/>
      <c r="B275" s="95"/>
      <c r="C275" s="95"/>
      <c r="D275" s="95"/>
      <c r="E275" s="95"/>
      <c r="F275" s="95"/>
      <c r="G275" s="95"/>
      <c r="H275" s="95"/>
      <c r="I275" s="2"/>
      <c r="J275" s="2"/>
      <c r="K275" s="1"/>
      <c r="L275" s="2"/>
      <c r="M275" s="2"/>
      <c r="N275" s="2"/>
      <c r="O275" s="2"/>
      <c r="P275" s="2"/>
      <c r="Q275" s="2"/>
      <c r="R275" s="2"/>
      <c r="S275" s="2"/>
      <c r="T275" s="2"/>
      <c r="U275" s="2"/>
      <c r="V275" s="2"/>
      <c r="W275" s="2"/>
      <c r="X275" s="2"/>
      <c r="Y275" s="2"/>
      <c r="Z275" s="2"/>
      <c r="AA275" s="2"/>
      <c r="AB275" s="2"/>
      <c r="AC275" s="282" t="str">
        <f>AC234</f>
        <v>Bust, Jun 2007 - Oct 2011 (4 yrs, 5 mos)</v>
      </c>
      <c r="AD275" s="294"/>
      <c r="AE275" s="294"/>
      <c r="AF275" s="294"/>
      <c r="AG275" s="294"/>
      <c r="AH275" s="294"/>
      <c r="AI275" s="294"/>
      <c r="AJ275" s="294"/>
      <c r="AK275" s="294"/>
      <c r="AL275" s="294"/>
      <c r="AM275" s="294"/>
      <c r="AN275" s="294"/>
      <c r="AO275" s="294"/>
      <c r="AP275" s="294"/>
      <c r="AQ275" s="294"/>
      <c r="AR275" s="245"/>
      <c r="AS275" s="2"/>
      <c r="AT275" s="2"/>
    </row>
    <row r="276" spans="1:46" x14ac:dyDescent="0.25">
      <c r="A276" s="2"/>
      <c r="B276" s="95"/>
      <c r="C276" s="95"/>
      <c r="D276" s="95"/>
      <c r="E276" s="95"/>
      <c r="F276" s="95"/>
      <c r="G276" s="95"/>
      <c r="H276" s="95"/>
      <c r="I276" s="2"/>
      <c r="J276" s="2"/>
      <c r="K276" s="1"/>
      <c r="L276" s="2"/>
      <c r="M276" s="2"/>
      <c r="N276" s="2"/>
      <c r="O276" s="2"/>
      <c r="P276" s="2"/>
      <c r="Q276" s="2"/>
      <c r="R276" s="2"/>
      <c r="S276" s="2"/>
      <c r="T276" s="2"/>
      <c r="U276" s="2"/>
      <c r="V276" s="2"/>
      <c r="W276" s="2"/>
      <c r="X276" s="2"/>
      <c r="Y276" s="2"/>
      <c r="Z276" s="2"/>
      <c r="AA276" s="2"/>
      <c r="AB276" s="2"/>
      <c r="AC276" s="282" t="s">
        <v>556</v>
      </c>
      <c r="AD276" s="294"/>
      <c r="AE276" s="294"/>
      <c r="AF276" s="294"/>
      <c r="AG276" s="294"/>
      <c r="AH276" s="294"/>
      <c r="AI276" s="294"/>
      <c r="AJ276" s="294"/>
      <c r="AK276" s="294"/>
      <c r="AL276" s="294"/>
      <c r="AM276" s="294"/>
      <c r="AN276" s="294"/>
      <c r="AO276" s="294"/>
      <c r="AP276" s="294"/>
      <c r="AQ276" s="295"/>
      <c r="AR276" s="248"/>
      <c r="AS276" s="2"/>
      <c r="AT276" s="2"/>
    </row>
    <row r="277" spans="1:46" x14ac:dyDescent="0.25">
      <c r="A277" s="2"/>
      <c r="B277" s="95"/>
      <c r="C277" s="95"/>
      <c r="D277" s="95"/>
      <c r="E277" s="95"/>
      <c r="F277" s="95"/>
      <c r="G277" s="95"/>
      <c r="H277" s="95"/>
      <c r="I277" s="2"/>
      <c r="J277" s="2"/>
      <c r="K277" s="1"/>
      <c r="L277" s="2"/>
      <c r="M277" s="2"/>
      <c r="N277" s="2"/>
      <c r="O277" s="2"/>
      <c r="P277" s="2"/>
      <c r="Q277" s="2"/>
      <c r="R277" s="2"/>
      <c r="S277" s="2"/>
      <c r="T277" s="2"/>
      <c r="U277" s="2"/>
      <c r="V277" s="2"/>
      <c r="W277" s="2"/>
      <c r="X277" s="2"/>
      <c r="Y277" s="2"/>
      <c r="Z277" s="2"/>
      <c r="AA277" s="2"/>
      <c r="AB277" s="2"/>
      <c r="AC277" s="296" t="s">
        <v>603</v>
      </c>
      <c r="AD277" s="297">
        <v>0.23530000000000001</v>
      </c>
      <c r="AE277" s="297">
        <v>0.21229999999999999</v>
      </c>
      <c r="AF277" s="297">
        <v>0.20499999999999999</v>
      </c>
      <c r="AG277" s="297">
        <v>0.15040000000000001</v>
      </c>
      <c r="AH277" s="297">
        <v>0.1774</v>
      </c>
      <c r="AI277" s="297">
        <v>0.15279999999999999</v>
      </c>
      <c r="AJ277" s="297">
        <v>0.14410000000000001</v>
      </c>
      <c r="AK277" s="297">
        <v>0.13420000000000001</v>
      </c>
      <c r="AL277" s="297">
        <v>0.19409999999999999</v>
      </c>
      <c r="AM277" s="297">
        <v>0.18479999999999999</v>
      </c>
      <c r="AN277" s="297">
        <v>0.24160000000000001</v>
      </c>
      <c r="AO277" s="297">
        <v>0.2772</v>
      </c>
      <c r="AP277" s="297">
        <v>0.34200000000000003</v>
      </c>
      <c r="AQ277" s="298">
        <v>0.32777224358061097</v>
      </c>
      <c r="AR277" s="299">
        <v>0.35027977971769109</v>
      </c>
      <c r="AS277" s="172"/>
      <c r="AT277" s="2"/>
    </row>
    <row r="278" spans="1:46" x14ac:dyDescent="0.25">
      <c r="A278" s="2"/>
      <c r="B278" s="95"/>
      <c r="C278" s="95"/>
      <c r="D278" s="95"/>
      <c r="E278" s="95"/>
      <c r="F278" s="95"/>
      <c r="G278" s="95"/>
      <c r="H278" s="95"/>
      <c r="I278" s="2"/>
      <c r="J278" s="2"/>
      <c r="K278" s="1"/>
      <c r="L278" s="2"/>
      <c r="M278" s="2"/>
      <c r="N278" s="2"/>
      <c r="O278" s="2"/>
      <c r="P278" s="2"/>
      <c r="Q278" s="2"/>
      <c r="R278" s="2"/>
      <c r="S278" s="2"/>
      <c r="T278" s="2"/>
      <c r="U278" s="2"/>
      <c r="V278" s="2"/>
      <c r="W278" s="2"/>
      <c r="X278" s="2"/>
      <c r="Y278" s="2"/>
      <c r="Z278" s="2"/>
      <c r="AA278" s="2"/>
      <c r="AB278" s="2"/>
      <c r="AC278" s="300" t="s">
        <v>604</v>
      </c>
      <c r="AD278" s="301">
        <v>1.0999999999999999E-2</v>
      </c>
      <c r="AE278" s="301">
        <v>-1.7399999999999999E-2</v>
      </c>
      <c r="AF278" s="301">
        <v>-1.6899999999999998E-2</v>
      </c>
      <c r="AG278" s="301">
        <v>-1.8599999999999998E-2</v>
      </c>
      <c r="AH278" s="301">
        <v>-4.0000000000000001E-3</v>
      </c>
      <c r="AI278" s="301">
        <v>-0.06</v>
      </c>
      <c r="AJ278" s="301">
        <v>-5.6599999999999998E-2</v>
      </c>
      <c r="AK278" s="301">
        <v>-3.2599999999999997E-2</v>
      </c>
      <c r="AL278" s="301">
        <v>6.4000000000000003E-3</v>
      </c>
      <c r="AM278" s="301">
        <v>1.6199999999999999E-2</v>
      </c>
      <c r="AN278" s="301">
        <v>5.8099999999999999E-2</v>
      </c>
      <c r="AO278" s="301">
        <v>8.7599999999999997E-2</v>
      </c>
      <c r="AP278" s="301">
        <v>0.11700000000000001</v>
      </c>
      <c r="AQ278" s="298">
        <v>0.12305859843024636</v>
      </c>
      <c r="AR278" s="299">
        <v>0.13060307819629036</v>
      </c>
      <c r="AS278" s="302"/>
      <c r="AT278" s="2"/>
    </row>
    <row r="279" spans="1:46" x14ac:dyDescent="0.25">
      <c r="A279" s="2"/>
      <c r="B279" s="95"/>
      <c r="C279" s="95"/>
      <c r="D279" s="95"/>
      <c r="E279" s="95"/>
      <c r="F279" s="95"/>
      <c r="G279" s="95"/>
      <c r="H279" s="95"/>
      <c r="I279" s="2"/>
      <c r="J279" s="2"/>
      <c r="K279" s="1"/>
      <c r="L279" s="2"/>
      <c r="M279" s="2"/>
      <c r="N279" s="2"/>
      <c r="O279" s="2"/>
      <c r="P279" s="2"/>
      <c r="Q279" s="2"/>
      <c r="R279" s="2"/>
      <c r="S279" s="2"/>
      <c r="T279" s="2"/>
      <c r="U279" s="2"/>
      <c r="V279" s="2"/>
      <c r="W279" s="2"/>
      <c r="X279" s="2"/>
      <c r="Y279" s="2"/>
      <c r="Z279" s="2"/>
      <c r="AA279" s="2"/>
      <c r="AB279" s="2"/>
      <c r="AC279" s="303" t="s">
        <v>605</v>
      </c>
      <c r="AD279" s="304">
        <v>0.12429999999999999</v>
      </c>
      <c r="AE279" s="304">
        <v>0.1046</v>
      </c>
      <c r="AF279" s="304">
        <v>9.8100000000000007E-2</v>
      </c>
      <c r="AG279" s="304">
        <v>7.2099999999999997E-2</v>
      </c>
      <c r="AH279" s="304">
        <v>9.64E-2</v>
      </c>
      <c r="AI279" s="304">
        <v>5.7099999999999998E-2</v>
      </c>
      <c r="AJ279" s="304">
        <v>5.4399999999999997E-2</v>
      </c>
      <c r="AK279" s="304">
        <v>5.7299999999999997E-2</v>
      </c>
      <c r="AL279" s="304">
        <v>0.1022</v>
      </c>
      <c r="AM279" s="304">
        <v>0.1022</v>
      </c>
      <c r="AN279" s="304">
        <v>0.1522</v>
      </c>
      <c r="AO279" s="304">
        <v>0.18970000000000001</v>
      </c>
      <c r="AP279" s="304">
        <v>0.21990000000000001</v>
      </c>
      <c r="AQ279" s="305">
        <v>0.22335584452082791</v>
      </c>
      <c r="AR279" s="306">
        <v>0.23685519993541959</v>
      </c>
      <c r="AS279" s="177"/>
      <c r="AT279" s="2"/>
    </row>
    <row r="280" spans="1:46" x14ac:dyDescent="0.25">
      <c r="A280" s="2"/>
      <c r="B280" s="95"/>
      <c r="C280" s="95"/>
      <c r="D280" s="95"/>
      <c r="E280" s="95"/>
      <c r="F280" s="95"/>
      <c r="G280" s="95"/>
      <c r="H280" s="95"/>
      <c r="I280" s="2"/>
      <c r="J280" s="2"/>
      <c r="K280" s="1"/>
      <c r="L280" s="2"/>
      <c r="M280" s="2"/>
      <c r="N280" s="2"/>
      <c r="O280" s="2"/>
      <c r="P280" s="2"/>
      <c r="Q280" s="2"/>
      <c r="R280" s="2"/>
      <c r="S280" s="2"/>
      <c r="T280" s="2"/>
      <c r="U280" s="2"/>
      <c r="V280" s="2"/>
      <c r="W280" s="2"/>
      <c r="X280" s="2"/>
      <c r="Y280" s="2"/>
      <c r="Z280" s="2"/>
      <c r="AA280" s="2"/>
      <c r="AB280" s="36"/>
      <c r="AC280" s="36"/>
      <c r="AD280" s="36"/>
      <c r="AE280" s="36"/>
      <c r="AF280" s="36"/>
      <c r="AG280" s="36"/>
      <c r="AH280" s="36"/>
      <c r="AI280" s="36"/>
      <c r="AJ280" s="36"/>
      <c r="AK280" s="36"/>
      <c r="AL280" s="36"/>
      <c r="AM280" s="36"/>
      <c r="AN280" s="36"/>
      <c r="AO280" s="36"/>
      <c r="AP280" s="36"/>
      <c r="AQ280" s="36"/>
      <c r="AR280" s="2"/>
      <c r="AS280" s="2"/>
      <c r="AT280" s="2"/>
    </row>
    <row r="281" spans="1:46" x14ac:dyDescent="0.25">
      <c r="A281" s="2"/>
      <c r="B281" s="95"/>
      <c r="C281" s="95"/>
      <c r="D281" s="95"/>
      <c r="E281" s="95"/>
      <c r="F281" s="95"/>
      <c r="G281" s="95"/>
      <c r="H281" s="95"/>
      <c r="I281" s="2"/>
      <c r="J281" s="2"/>
      <c r="K281" s="1"/>
      <c r="L281" s="2"/>
      <c r="M281" s="2"/>
      <c r="N281" s="2"/>
      <c r="O281" s="2"/>
      <c r="P281" s="2"/>
      <c r="Q281" s="2"/>
      <c r="R281" s="2"/>
      <c r="S281" s="2"/>
      <c r="T281" s="2"/>
      <c r="U281" s="2"/>
      <c r="V281" s="2"/>
      <c r="W281" s="2"/>
      <c r="X281" s="2"/>
      <c r="Y281" s="2"/>
      <c r="Z281" s="2"/>
      <c r="AA281" s="2"/>
      <c r="AB281" s="36"/>
      <c r="AC281" s="307" t="s">
        <v>606</v>
      </c>
      <c r="AD281" s="307"/>
      <c r="AE281" s="307"/>
      <c r="AF281" s="307"/>
      <c r="AG281" s="307"/>
      <c r="AH281" s="307"/>
      <c r="AI281" s="307"/>
      <c r="AJ281" s="307"/>
      <c r="AK281" s="307"/>
      <c r="AL281" s="307"/>
      <c r="AM281" s="307"/>
      <c r="AN281" s="307"/>
      <c r="AO281" s="307"/>
      <c r="AP281" s="307"/>
      <c r="AQ281" s="36"/>
      <c r="AR281" s="2"/>
      <c r="AS281" s="2"/>
      <c r="AT281" s="2"/>
    </row>
    <row r="282" spans="1:46" x14ac:dyDescent="0.25">
      <c r="A282" s="2"/>
      <c r="B282" s="95"/>
      <c r="C282" s="95"/>
      <c r="D282" s="95"/>
      <c r="E282" s="95"/>
      <c r="F282" s="95"/>
      <c r="G282" s="95"/>
      <c r="H282" s="95"/>
      <c r="I282" s="2"/>
      <c r="J282" s="2"/>
      <c r="K282" s="1"/>
      <c r="L282" s="2"/>
      <c r="M282" s="2"/>
      <c r="N282" s="2"/>
      <c r="O282" s="2"/>
      <c r="P282" s="2"/>
      <c r="Q282" s="2"/>
      <c r="R282" s="2"/>
      <c r="S282" s="2"/>
      <c r="T282" s="2"/>
      <c r="U282" s="2"/>
      <c r="V282" s="2"/>
      <c r="W282" s="2"/>
      <c r="X282" s="2"/>
      <c r="Y282" s="2"/>
      <c r="Z282" s="2"/>
      <c r="AA282" s="2"/>
      <c r="AB282" s="36"/>
      <c r="AC282" s="307"/>
      <c r="AD282" s="307"/>
      <c r="AE282" s="307"/>
      <c r="AF282" s="307"/>
      <c r="AG282" s="307"/>
      <c r="AH282" s="307"/>
      <c r="AI282" s="307"/>
      <c r="AJ282" s="307"/>
      <c r="AK282" s="307"/>
      <c r="AL282" s="307"/>
      <c r="AM282" s="307"/>
      <c r="AN282" s="307"/>
      <c r="AO282" s="307"/>
      <c r="AP282" s="307"/>
      <c r="AQ282" s="36"/>
      <c r="AR282" s="2"/>
      <c r="AS282" s="2"/>
      <c r="AT282" s="2"/>
    </row>
    <row r="283" spans="1:46" x14ac:dyDescent="0.25">
      <c r="A283" s="2"/>
      <c r="B283" s="95"/>
      <c r="C283" s="95"/>
      <c r="D283" s="95"/>
      <c r="E283" s="95"/>
      <c r="F283" s="95"/>
      <c r="G283" s="95"/>
      <c r="H283" s="95"/>
      <c r="I283" s="2"/>
      <c r="J283" s="2"/>
      <c r="K283" s="1"/>
      <c r="L283" s="2"/>
      <c r="M283" s="2"/>
      <c r="N283" s="2"/>
      <c r="O283" s="2"/>
      <c r="P283" s="2"/>
      <c r="Q283" s="2"/>
      <c r="R283" s="2"/>
      <c r="S283" s="2"/>
      <c r="T283" s="2"/>
      <c r="U283" s="2"/>
      <c r="V283" s="2"/>
      <c r="W283" s="2"/>
      <c r="X283" s="2"/>
      <c r="Y283" s="2"/>
      <c r="Z283" s="2"/>
      <c r="AA283" s="2"/>
      <c r="AB283" s="36"/>
      <c r="AC283" s="308" t="s">
        <v>607</v>
      </c>
      <c r="AD283" s="309"/>
      <c r="AE283" s="309"/>
      <c r="AF283" s="309"/>
      <c r="AG283" s="309"/>
      <c r="AH283" s="309"/>
      <c r="AI283" s="309"/>
      <c r="AJ283" s="309"/>
      <c r="AK283" s="309"/>
      <c r="AL283" s="309"/>
      <c r="AM283" s="309"/>
      <c r="AN283" s="309"/>
      <c r="AO283" s="309"/>
      <c r="AP283" s="309"/>
      <c r="AQ283" s="36"/>
      <c r="AR283" s="2"/>
      <c r="AS283" s="2"/>
      <c r="AT283" s="2"/>
    </row>
    <row r="284" spans="1:46" x14ac:dyDescent="0.25">
      <c r="A284" s="2"/>
      <c r="B284" s="95"/>
      <c r="C284" s="95"/>
      <c r="D284" s="95"/>
      <c r="E284" s="95"/>
      <c r="F284" s="95"/>
      <c r="G284" s="95"/>
      <c r="H284" s="95"/>
      <c r="I284" s="2"/>
      <c r="J284" s="2"/>
      <c r="K284" s="1"/>
      <c r="L284" s="2"/>
      <c r="M284" s="2"/>
      <c r="N284" s="2"/>
      <c r="O284" s="2"/>
      <c r="P284" s="2"/>
      <c r="Q284" s="2"/>
      <c r="R284" s="2"/>
      <c r="S284" s="2"/>
      <c r="T284" s="2"/>
      <c r="U284" s="2"/>
      <c r="V284" s="2"/>
      <c r="W284" s="2"/>
      <c r="X284" s="2"/>
      <c r="Y284" s="2"/>
      <c r="Z284" s="2"/>
      <c r="AA284" s="2"/>
      <c r="AB284" s="36"/>
      <c r="AC284" s="309"/>
      <c r="AD284" s="309"/>
      <c r="AE284" s="309"/>
      <c r="AF284" s="309"/>
      <c r="AG284" s="309"/>
      <c r="AH284" s="309"/>
      <c r="AI284" s="309"/>
      <c r="AJ284" s="309"/>
      <c r="AK284" s="309"/>
      <c r="AL284" s="309"/>
      <c r="AM284" s="309"/>
      <c r="AN284" s="309"/>
      <c r="AO284" s="309"/>
      <c r="AP284" s="309"/>
      <c r="AQ284" s="36"/>
      <c r="AR284" s="2"/>
      <c r="AS284" s="2"/>
      <c r="AT284" s="2"/>
    </row>
    <row r="285" spans="1:46" x14ac:dyDescent="0.25">
      <c r="A285" s="2"/>
      <c r="B285" s="95"/>
      <c r="C285" s="95"/>
      <c r="D285" s="95"/>
      <c r="E285" s="95"/>
      <c r="F285" s="95"/>
      <c r="G285" s="95"/>
      <c r="H285" s="95"/>
      <c r="I285" s="2"/>
      <c r="J285" s="2"/>
      <c r="K285" s="1"/>
      <c r="L285" s="2"/>
      <c r="M285" s="2"/>
      <c r="N285" s="2"/>
      <c r="O285" s="2"/>
      <c r="P285" s="2"/>
      <c r="Q285" s="2"/>
      <c r="R285" s="2"/>
      <c r="S285" s="2"/>
      <c r="T285" s="2"/>
      <c r="U285" s="2"/>
      <c r="V285" s="2"/>
      <c r="W285" s="2"/>
      <c r="X285" s="2"/>
      <c r="Y285" s="2"/>
      <c r="Z285" s="2"/>
      <c r="AA285" s="173"/>
      <c r="AB285" s="2"/>
      <c r="AC285" s="310" t="s">
        <v>608</v>
      </c>
      <c r="AD285" s="307"/>
      <c r="AE285" s="307"/>
      <c r="AF285" s="307"/>
      <c r="AG285" s="307"/>
      <c r="AH285" s="307"/>
      <c r="AI285" s="307"/>
      <c r="AJ285" s="307"/>
      <c r="AK285" s="307"/>
      <c r="AL285" s="307"/>
      <c r="AM285" s="307"/>
      <c r="AN285" s="307"/>
      <c r="AO285" s="307"/>
      <c r="AP285" s="307"/>
      <c r="AQ285" s="36"/>
      <c r="AR285" s="2"/>
      <c r="AS285" s="2"/>
      <c r="AT285" s="2"/>
    </row>
    <row r="286" spans="1:46" x14ac:dyDescent="0.25">
      <c r="A286" s="2"/>
      <c r="B286" s="95"/>
      <c r="C286" s="95"/>
      <c r="D286" s="95"/>
      <c r="E286" s="95"/>
      <c r="F286" s="95"/>
      <c r="G286" s="95"/>
      <c r="H286" s="95"/>
      <c r="I286" s="2"/>
      <c r="J286" s="2"/>
      <c r="K286" s="1"/>
      <c r="L286" s="2"/>
      <c r="M286" s="2"/>
      <c r="N286" s="2"/>
      <c r="O286" s="2"/>
      <c r="P286" s="2"/>
      <c r="Q286" s="2"/>
      <c r="R286" s="2"/>
      <c r="S286" s="2"/>
      <c r="T286" s="2"/>
      <c r="U286" s="2"/>
      <c r="V286" s="2"/>
      <c r="W286" s="2"/>
      <c r="X286" s="2"/>
      <c r="Y286" s="2"/>
      <c r="Z286" s="2"/>
      <c r="AA286" s="173"/>
      <c r="AB286" s="2"/>
      <c r="AC286" s="311"/>
      <c r="AD286" s="311"/>
      <c r="AE286" s="311"/>
      <c r="AF286" s="311"/>
      <c r="AG286" s="311"/>
      <c r="AH286" s="311"/>
      <c r="AI286" s="311"/>
      <c r="AJ286" s="311"/>
      <c r="AK286" s="311"/>
      <c r="AL286" s="311"/>
      <c r="AM286" s="311"/>
      <c r="AN286" s="311"/>
      <c r="AO286" s="311"/>
      <c r="AP286" s="311"/>
      <c r="AQ286" s="2"/>
      <c r="AR286" s="2"/>
      <c r="AS286" s="2"/>
      <c r="AT286" s="2"/>
    </row>
    <row r="287" spans="1:46" x14ac:dyDescent="0.25">
      <c r="A287" s="2"/>
      <c r="B287" s="95"/>
      <c r="C287" s="95"/>
      <c r="D287" s="95"/>
      <c r="E287" s="95"/>
      <c r="F287" s="95"/>
      <c r="G287" s="95"/>
      <c r="H287" s="95"/>
      <c r="I287" s="2"/>
      <c r="J287" s="2"/>
      <c r="K287" s="1"/>
      <c r="L287" s="2"/>
      <c r="M287" s="2"/>
      <c r="N287" s="2"/>
      <c r="O287" s="2"/>
      <c r="P287" s="2"/>
      <c r="Q287" s="2"/>
      <c r="R287" s="2"/>
      <c r="S287" s="2"/>
      <c r="T287" s="2"/>
      <c r="U287" s="2"/>
      <c r="V287" s="2"/>
      <c r="W287" s="2"/>
      <c r="X287" s="2"/>
      <c r="Y287" s="2"/>
      <c r="Z287" s="2"/>
      <c r="AA287" s="173"/>
      <c r="AB287" s="2"/>
      <c r="AC287" s="2"/>
      <c r="AD287" s="2"/>
      <c r="AE287" s="2"/>
      <c r="AF287" s="2"/>
      <c r="AG287" s="2"/>
      <c r="AH287" s="2"/>
      <c r="AI287" s="2"/>
      <c r="AJ287" s="2"/>
      <c r="AK287" s="2"/>
      <c r="AL287" s="2"/>
      <c r="AM287" s="2"/>
      <c r="AN287" s="2"/>
      <c r="AO287" s="2"/>
      <c r="AP287" s="2"/>
      <c r="AQ287" s="2"/>
      <c r="AR287" s="2"/>
      <c r="AS287" s="2"/>
      <c r="AT287" s="2"/>
    </row>
    <row r="288" spans="1:46" x14ac:dyDescent="0.25">
      <c r="A288" s="2"/>
      <c r="B288" s="95"/>
      <c r="C288" s="95"/>
      <c r="D288" s="95"/>
      <c r="E288" s="95"/>
      <c r="F288" s="95"/>
      <c r="G288" s="95"/>
      <c r="H288" s="95"/>
      <c r="I288" s="2"/>
      <c r="J288" s="2"/>
      <c r="K288" s="1"/>
      <c r="L288" s="2"/>
      <c r="M288" s="2"/>
      <c r="N288" s="2"/>
      <c r="O288" s="2"/>
      <c r="P288" s="2"/>
      <c r="Q288" s="2"/>
      <c r="R288" s="2"/>
      <c r="S288" s="2"/>
      <c r="T288" s="2"/>
      <c r="U288" s="2"/>
      <c r="V288" s="2"/>
      <c r="W288" s="2"/>
      <c r="X288" s="2"/>
      <c r="Y288" s="2"/>
      <c r="Z288" s="2"/>
      <c r="AA288" s="173"/>
      <c r="AB288" s="2"/>
      <c r="AC288" s="2"/>
      <c r="AD288" s="2"/>
      <c r="AE288" s="2"/>
      <c r="AF288" s="2"/>
      <c r="AG288" s="2"/>
      <c r="AH288" s="2"/>
      <c r="AI288" s="2"/>
      <c r="AJ288" s="2"/>
      <c r="AK288" s="2"/>
      <c r="AL288" s="2"/>
      <c r="AM288" s="2"/>
      <c r="AN288" s="2"/>
      <c r="AO288" s="2"/>
      <c r="AP288" s="2"/>
      <c r="AQ288" s="2"/>
      <c r="AR288" s="2"/>
      <c r="AS288" s="2"/>
      <c r="AT288" s="2"/>
    </row>
    <row r="289" spans="1:46" x14ac:dyDescent="0.25">
      <c r="A289" s="2"/>
      <c r="B289" s="95"/>
      <c r="C289" s="95"/>
      <c r="D289" s="95"/>
      <c r="E289" s="95"/>
      <c r="F289" s="95"/>
      <c r="G289" s="95"/>
      <c r="H289" s="95"/>
      <c r="I289" s="2"/>
      <c r="J289" s="2"/>
      <c r="K289" s="1"/>
      <c r="L289" s="2"/>
      <c r="M289" s="2"/>
      <c r="N289" s="2"/>
      <c r="O289" s="2"/>
      <c r="P289" s="2"/>
      <c r="Q289" s="2"/>
      <c r="R289" s="2"/>
      <c r="S289" s="2"/>
      <c r="T289" s="2"/>
      <c r="U289" s="2"/>
      <c r="V289" s="2"/>
      <c r="W289" s="2"/>
      <c r="X289" s="2"/>
      <c r="Y289" s="2"/>
      <c r="Z289" s="2"/>
      <c r="AA289" s="173"/>
      <c r="AB289" s="2"/>
      <c r="AC289" s="2"/>
      <c r="AD289" s="2"/>
      <c r="AE289" s="2"/>
      <c r="AF289" s="2"/>
      <c r="AG289" s="2"/>
      <c r="AH289" s="2"/>
      <c r="AI289" s="2"/>
      <c r="AJ289" s="2"/>
      <c r="AK289" s="2"/>
      <c r="AL289" s="2"/>
      <c r="AM289" s="2"/>
      <c r="AN289" s="2"/>
      <c r="AO289" s="2"/>
      <c r="AP289" s="2"/>
      <c r="AQ289" s="2"/>
      <c r="AR289" s="2"/>
      <c r="AS289" s="2"/>
      <c r="AT289" s="2"/>
    </row>
    <row r="290" spans="1:46" ht="6.75" customHeight="1" x14ac:dyDescent="0.25">
      <c r="A290" s="2"/>
      <c r="B290" s="95"/>
      <c r="C290" s="95"/>
      <c r="D290" s="95"/>
      <c r="E290" s="95"/>
      <c r="F290" s="95"/>
      <c r="G290" s="95"/>
      <c r="H290" s="95"/>
      <c r="I290" s="2"/>
      <c r="J290" s="2"/>
      <c r="K290" s="1"/>
      <c r="L290" s="2"/>
      <c r="M290" s="2"/>
      <c r="N290" s="2"/>
      <c r="O290" s="2"/>
      <c r="P290" s="2"/>
      <c r="Q290" s="2"/>
      <c r="R290" s="2"/>
      <c r="S290" s="2"/>
      <c r="T290" s="2"/>
      <c r="U290" s="2"/>
      <c r="V290" s="2"/>
      <c r="W290" s="2"/>
      <c r="X290" s="2"/>
      <c r="Y290" s="2"/>
      <c r="Z290" s="2"/>
      <c r="AA290" s="173"/>
      <c r="AB290" s="2"/>
      <c r="AC290" s="2"/>
      <c r="AD290" s="2"/>
      <c r="AE290" s="2"/>
      <c r="AF290" s="2"/>
      <c r="AG290" s="2"/>
      <c r="AH290" s="2"/>
      <c r="AI290" s="2"/>
      <c r="AJ290" s="2"/>
      <c r="AK290" s="2"/>
      <c r="AL290" s="2"/>
      <c r="AM290" s="2"/>
      <c r="AN290" s="2"/>
      <c r="AO290" s="2"/>
      <c r="AP290" s="2"/>
      <c r="AQ290" s="2"/>
      <c r="AR290" s="2"/>
      <c r="AS290" s="2"/>
      <c r="AT290" s="2"/>
    </row>
    <row r="291" spans="1:46" x14ac:dyDescent="0.25">
      <c r="A291" s="2"/>
      <c r="B291" s="95"/>
      <c r="C291" s="95"/>
      <c r="D291" s="95"/>
      <c r="E291" s="95"/>
      <c r="F291" s="95"/>
      <c r="G291" s="95"/>
      <c r="H291" s="95"/>
      <c r="I291" s="2"/>
      <c r="J291" s="2"/>
      <c r="K291" s="1"/>
      <c r="L291" s="2"/>
      <c r="M291" s="2"/>
      <c r="N291" s="2"/>
      <c r="O291" s="2"/>
      <c r="P291" s="2"/>
      <c r="Q291" s="2"/>
      <c r="R291" s="2"/>
      <c r="S291" s="2"/>
      <c r="T291" s="2"/>
      <c r="U291" s="2"/>
      <c r="V291" s="2"/>
      <c r="W291" s="2"/>
      <c r="X291" s="2"/>
      <c r="Y291" s="2"/>
      <c r="Z291" s="2"/>
      <c r="AA291" s="173"/>
      <c r="AB291" s="2"/>
      <c r="AC291" s="2"/>
      <c r="AD291" s="2"/>
      <c r="AE291" s="2"/>
      <c r="AF291" s="2"/>
      <c r="AG291" s="2"/>
      <c r="AH291" s="2"/>
      <c r="AI291" s="2"/>
      <c r="AJ291" s="2"/>
      <c r="AK291" s="2"/>
      <c r="AL291" s="2"/>
      <c r="AM291" s="2"/>
      <c r="AN291" s="2"/>
      <c r="AO291" s="2"/>
      <c r="AP291" s="2"/>
      <c r="AQ291" s="2"/>
      <c r="AR291" s="2"/>
      <c r="AS291" s="2"/>
      <c r="AT291" s="2"/>
    </row>
    <row r="292" spans="1:46" x14ac:dyDescent="0.25">
      <c r="A292" s="2"/>
      <c r="B292" s="95"/>
      <c r="C292" s="95"/>
      <c r="D292" s="95"/>
      <c r="E292" s="95"/>
      <c r="F292" s="95"/>
      <c r="G292" s="95"/>
      <c r="H292" s="95"/>
      <c r="I292" s="2"/>
      <c r="J292" s="2"/>
      <c r="K292" s="1"/>
      <c r="L292" s="2"/>
      <c r="M292" s="2"/>
      <c r="N292" s="2"/>
      <c r="O292" s="2"/>
      <c r="P292" s="2"/>
      <c r="Q292" s="2"/>
      <c r="R292" s="2"/>
      <c r="S292" s="2"/>
      <c r="T292" s="2"/>
      <c r="U292" s="2"/>
      <c r="V292" s="2"/>
      <c r="W292" s="2"/>
      <c r="X292" s="2"/>
      <c r="Y292" s="2"/>
      <c r="Z292" s="2"/>
      <c r="AA292" s="173"/>
      <c r="AB292" s="2"/>
      <c r="AC292" s="2"/>
      <c r="AD292" s="2"/>
      <c r="AE292" s="2"/>
      <c r="AF292" s="2"/>
      <c r="AG292" s="2"/>
      <c r="AH292" s="2"/>
      <c r="AI292" s="2"/>
      <c r="AJ292" s="2"/>
      <c r="AK292" s="2"/>
      <c r="AL292" s="2"/>
      <c r="AM292" s="2"/>
      <c r="AN292" s="2"/>
      <c r="AO292" s="2"/>
      <c r="AP292" s="2"/>
      <c r="AQ292" s="2"/>
      <c r="AR292" s="2"/>
      <c r="AS292" s="2"/>
      <c r="AT292" s="2"/>
    </row>
    <row r="293" spans="1:46" x14ac:dyDescent="0.25">
      <c r="A293" s="2"/>
      <c r="B293" s="95"/>
      <c r="C293" s="95"/>
      <c r="D293" s="95"/>
      <c r="E293" s="95"/>
      <c r="F293" s="95"/>
      <c r="G293" s="95"/>
      <c r="H293" s="95"/>
      <c r="I293" s="2"/>
      <c r="J293" s="2"/>
      <c r="K293" s="1"/>
      <c r="L293" s="2"/>
      <c r="M293" s="2"/>
      <c r="N293" s="2"/>
      <c r="O293" s="2"/>
      <c r="P293" s="2"/>
      <c r="Q293" s="2"/>
      <c r="R293" s="2"/>
      <c r="S293" s="2"/>
      <c r="T293" s="2"/>
      <c r="U293" s="2"/>
      <c r="V293" s="2"/>
      <c r="W293" s="2"/>
      <c r="X293" s="2"/>
      <c r="Y293" s="2"/>
      <c r="Z293" s="2"/>
      <c r="AA293" s="173"/>
      <c r="AB293" s="2"/>
      <c r="AC293" s="2"/>
      <c r="AD293" s="2"/>
      <c r="AE293" s="2"/>
      <c r="AF293" s="2"/>
      <c r="AG293" s="2"/>
      <c r="AH293" s="2"/>
      <c r="AI293" s="2"/>
      <c r="AJ293" s="2"/>
      <c r="AK293" s="2"/>
      <c r="AL293" s="2"/>
      <c r="AM293" s="2"/>
      <c r="AN293" s="2"/>
      <c r="AO293" s="2"/>
      <c r="AP293" s="2"/>
      <c r="AQ293" s="2"/>
      <c r="AR293" s="2"/>
      <c r="AS293" s="2"/>
      <c r="AT293" s="2"/>
    </row>
    <row r="294" spans="1:46" x14ac:dyDescent="0.25">
      <c r="A294" s="2"/>
      <c r="B294" s="95"/>
      <c r="C294" s="95"/>
      <c r="D294" s="95"/>
      <c r="E294" s="95"/>
      <c r="F294" s="95"/>
      <c r="G294" s="95"/>
      <c r="H294" s="95"/>
      <c r="I294" s="2"/>
      <c r="J294" s="2"/>
      <c r="K294" s="1"/>
      <c r="L294" s="2"/>
      <c r="M294" s="2"/>
      <c r="N294" s="2"/>
      <c r="O294" s="2"/>
      <c r="P294" s="2"/>
      <c r="Q294" s="2"/>
      <c r="R294" s="2"/>
      <c r="S294" s="2"/>
      <c r="T294" s="2"/>
      <c r="U294" s="2"/>
      <c r="V294" s="2"/>
      <c r="W294" s="2"/>
      <c r="X294" s="2"/>
      <c r="Y294" s="2"/>
      <c r="Z294" s="2"/>
      <c r="AA294" s="173"/>
      <c r="AB294" s="2"/>
      <c r="AC294" s="2"/>
      <c r="AD294" s="2"/>
      <c r="AE294" s="2"/>
      <c r="AF294" s="2"/>
      <c r="AG294" s="2"/>
      <c r="AH294" s="2"/>
      <c r="AI294" s="2"/>
      <c r="AJ294" s="2"/>
      <c r="AK294" s="2"/>
      <c r="AL294" s="2"/>
      <c r="AM294" s="2"/>
      <c r="AN294" s="2"/>
      <c r="AO294" s="2"/>
      <c r="AP294" s="2"/>
      <c r="AQ294" s="2"/>
      <c r="AR294" s="2"/>
      <c r="AS294" s="2"/>
      <c r="AT294" s="2"/>
    </row>
    <row r="295" spans="1:46" x14ac:dyDescent="0.25">
      <c r="A295" s="2"/>
      <c r="B295" s="95"/>
      <c r="C295" s="95"/>
      <c r="D295" s="95"/>
      <c r="E295" s="95"/>
      <c r="F295" s="95"/>
      <c r="G295" s="95"/>
      <c r="H295" s="95"/>
      <c r="I295" s="2"/>
      <c r="J295" s="2"/>
      <c r="K295" s="1"/>
      <c r="L295" s="2"/>
      <c r="M295" s="2"/>
      <c r="N295" s="2"/>
      <c r="O295" s="2"/>
      <c r="P295" s="2"/>
      <c r="Q295" s="2"/>
      <c r="R295" s="2"/>
      <c r="S295" s="2"/>
      <c r="T295" s="2"/>
      <c r="U295" s="2"/>
      <c r="V295" s="2"/>
      <c r="W295" s="2"/>
      <c r="X295" s="2"/>
      <c r="Y295" s="2"/>
      <c r="Z295" s="2"/>
      <c r="AA295" s="173"/>
      <c r="AB295" s="2"/>
      <c r="AC295" s="2"/>
      <c r="AD295" s="2"/>
      <c r="AE295" s="2"/>
      <c r="AF295" s="2"/>
      <c r="AG295" s="2"/>
      <c r="AH295" s="2"/>
      <c r="AI295" s="2"/>
      <c r="AJ295" s="2"/>
      <c r="AK295" s="2"/>
      <c r="AL295" s="2"/>
      <c r="AM295" s="2"/>
      <c r="AN295" s="2"/>
      <c r="AO295" s="2"/>
      <c r="AP295" s="2"/>
      <c r="AQ295" s="2"/>
      <c r="AR295" s="2"/>
      <c r="AS295" s="2"/>
      <c r="AT295" s="2"/>
    </row>
    <row r="296" spans="1:46" x14ac:dyDescent="0.25">
      <c r="A296" s="2"/>
      <c r="B296" s="95"/>
      <c r="C296" s="95"/>
      <c r="D296" s="95"/>
      <c r="E296" s="95"/>
      <c r="F296" s="95"/>
      <c r="G296" s="95"/>
      <c r="H296" s="95"/>
      <c r="I296" s="2"/>
      <c r="J296" s="2"/>
      <c r="K296" s="1"/>
      <c r="L296" s="2"/>
      <c r="M296" s="2"/>
      <c r="N296" s="2"/>
      <c r="O296" s="2"/>
      <c r="P296" s="2"/>
      <c r="Q296" s="2"/>
      <c r="R296" s="2"/>
      <c r="S296" s="2"/>
      <c r="T296" s="2"/>
      <c r="U296" s="2"/>
      <c r="V296" s="2"/>
      <c r="W296" s="2"/>
      <c r="X296" s="2"/>
      <c r="Y296" s="2"/>
      <c r="Z296" s="2"/>
      <c r="AA296" s="173"/>
      <c r="AB296" s="2"/>
      <c r="AC296" s="2"/>
      <c r="AD296" s="2"/>
      <c r="AE296" s="2"/>
      <c r="AF296" s="2"/>
      <c r="AG296" s="2"/>
      <c r="AH296" s="2"/>
      <c r="AI296" s="2"/>
      <c r="AJ296" s="2"/>
      <c r="AK296" s="2"/>
      <c r="AL296" s="2"/>
      <c r="AM296" s="2"/>
      <c r="AN296" s="2"/>
      <c r="AO296" s="2"/>
      <c r="AP296" s="2"/>
      <c r="AQ296" s="2"/>
      <c r="AR296" s="2"/>
      <c r="AS296" s="2"/>
      <c r="AT296" s="2"/>
    </row>
    <row r="297" spans="1:46" x14ac:dyDescent="0.25">
      <c r="A297" s="2"/>
      <c r="B297" s="95"/>
      <c r="C297" s="95"/>
      <c r="D297" s="95"/>
      <c r="E297" s="95"/>
      <c r="F297" s="95"/>
      <c r="G297" s="95"/>
      <c r="H297" s="95"/>
      <c r="I297" s="2"/>
      <c r="J297" s="2"/>
      <c r="K297" s="1"/>
      <c r="L297" s="2"/>
      <c r="M297" s="2"/>
      <c r="N297" s="2"/>
      <c r="O297" s="2"/>
      <c r="P297" s="2"/>
      <c r="Q297" s="2"/>
      <c r="R297" s="2"/>
      <c r="S297" s="2"/>
      <c r="T297" s="2"/>
      <c r="U297" s="2"/>
      <c r="V297" s="2"/>
      <c r="W297" s="2"/>
      <c r="X297" s="2"/>
      <c r="Y297" s="2"/>
      <c r="Z297" s="2"/>
      <c r="AA297" s="173"/>
      <c r="AB297" s="2"/>
      <c r="AC297" s="2"/>
      <c r="AD297" s="2"/>
      <c r="AE297" s="2"/>
      <c r="AF297" s="2"/>
      <c r="AG297" s="2"/>
      <c r="AH297" s="2"/>
      <c r="AI297" s="2"/>
      <c r="AJ297" s="2"/>
      <c r="AK297" s="2"/>
      <c r="AL297" s="2"/>
      <c r="AM297" s="2"/>
      <c r="AN297" s="2"/>
      <c r="AO297" s="2"/>
      <c r="AP297" s="2"/>
      <c r="AQ297" s="2"/>
      <c r="AR297" s="2"/>
      <c r="AS297" s="2"/>
      <c r="AT297" s="2"/>
    </row>
    <row r="298" spans="1:46" x14ac:dyDescent="0.25">
      <c r="A298" s="2"/>
      <c r="B298" s="95"/>
      <c r="C298" s="95"/>
      <c r="D298" s="95"/>
      <c r="E298" s="95"/>
      <c r="F298" s="95"/>
      <c r="G298" s="95"/>
      <c r="H298" s="95"/>
      <c r="I298" s="2"/>
      <c r="J298" s="2"/>
      <c r="K298" s="1"/>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row>
    <row r="299" spans="1:46" ht="8.25" customHeight="1" x14ac:dyDescent="0.25">
      <c r="A299" s="2"/>
      <c r="B299" s="95"/>
      <c r="C299" s="95"/>
      <c r="D299" s="95"/>
      <c r="E299" s="95"/>
      <c r="F299" s="95"/>
      <c r="G299" s="95"/>
      <c r="H299" s="95"/>
      <c r="I299" s="2"/>
      <c r="J299" s="2"/>
      <c r="K299" s="1"/>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row>
    <row r="300" spans="1:46" ht="15" customHeight="1" x14ac:dyDescent="0.25">
      <c r="A300" s="2"/>
      <c r="B300" s="95"/>
      <c r="C300" s="95"/>
      <c r="D300" s="95"/>
      <c r="E300" s="95"/>
      <c r="F300" s="95"/>
      <c r="G300" s="95"/>
      <c r="H300" s="95"/>
      <c r="I300" s="2"/>
      <c r="J300" s="2"/>
      <c r="K300" s="1"/>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row>
    <row r="301" spans="1:46" ht="12.75" customHeight="1" x14ac:dyDescent="0.25">
      <c r="A301" s="2"/>
      <c r="B301" s="95"/>
      <c r="C301" s="95"/>
      <c r="D301" s="95"/>
      <c r="E301" s="95"/>
      <c r="F301" s="95"/>
      <c r="G301" s="95"/>
      <c r="H301" s="95"/>
      <c r="I301" s="2"/>
      <c r="J301" s="2"/>
      <c r="K301" s="1"/>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312"/>
      <c r="AL301" s="312"/>
      <c r="AM301" s="312"/>
      <c r="AN301" s="312"/>
      <c r="AO301" s="312"/>
      <c r="AP301" s="312"/>
      <c r="AQ301" s="36"/>
      <c r="AR301" s="2"/>
      <c r="AS301" s="2"/>
      <c r="AT301" s="2"/>
    </row>
    <row r="302" spans="1:46" ht="15" customHeight="1" x14ac:dyDescent="0.25">
      <c r="A302" s="2"/>
      <c r="B302" s="95"/>
      <c r="C302" s="95"/>
      <c r="D302" s="95"/>
      <c r="E302" s="95"/>
      <c r="F302" s="95"/>
      <c r="G302" s="95"/>
      <c r="H302" s="95"/>
      <c r="I302" s="2"/>
      <c r="J302" s="2"/>
      <c r="K302" s="1"/>
      <c r="L302" s="2"/>
      <c r="M302" s="2"/>
      <c r="N302" s="2"/>
      <c r="O302" s="2"/>
      <c r="P302" s="2"/>
      <c r="Q302" s="2"/>
      <c r="R302" s="2"/>
      <c r="S302" s="2"/>
      <c r="T302" s="2"/>
      <c r="U302" s="2"/>
      <c r="V302" s="2"/>
      <c r="W302" s="2"/>
      <c r="X302" s="2"/>
      <c r="Y302" s="2"/>
      <c r="Z302" s="2"/>
      <c r="AA302" s="2"/>
      <c r="AB302" s="2"/>
      <c r="AC302" s="2"/>
      <c r="AD302" s="313" t="s">
        <v>609</v>
      </c>
      <c r="AE302" s="314"/>
      <c r="AF302" s="314"/>
      <c r="AG302" s="314"/>
      <c r="AH302" s="314"/>
      <c r="AI302" s="314"/>
      <c r="AJ302" s="315"/>
      <c r="AK302" s="312"/>
      <c r="AL302" s="312"/>
      <c r="AM302" s="312"/>
      <c r="AN302" s="312"/>
      <c r="AO302" s="312"/>
      <c r="AP302" s="312"/>
      <c r="AQ302" s="36"/>
      <c r="AR302" s="2"/>
      <c r="AS302" s="2"/>
      <c r="AT302" s="2"/>
    </row>
    <row r="303" spans="1:46" x14ac:dyDescent="0.25">
      <c r="A303" s="2"/>
      <c r="B303" s="95"/>
      <c r="C303" s="95"/>
      <c r="D303" s="95"/>
      <c r="E303" s="95"/>
      <c r="F303" s="95"/>
      <c r="G303" s="95"/>
      <c r="H303" s="95"/>
      <c r="I303" s="2"/>
      <c r="J303" s="2"/>
      <c r="K303" s="1"/>
      <c r="L303" s="2"/>
      <c r="M303" s="2"/>
      <c r="N303" s="2"/>
      <c r="O303" s="2"/>
      <c r="P303" s="2"/>
      <c r="Q303" s="2"/>
      <c r="R303" s="2"/>
      <c r="S303" s="2"/>
      <c r="T303" s="2"/>
      <c r="U303" s="2"/>
      <c r="V303" s="2"/>
      <c r="W303" s="2"/>
      <c r="X303" s="2"/>
      <c r="Y303" s="2"/>
      <c r="Z303" s="2"/>
      <c r="AA303" s="2"/>
      <c r="AB303" s="2"/>
      <c r="AC303" s="274" t="s">
        <v>610</v>
      </c>
      <c r="AD303" s="316" t="s">
        <v>611</v>
      </c>
      <c r="AE303" s="317" t="s">
        <v>612</v>
      </c>
      <c r="AF303" s="317" t="s">
        <v>613</v>
      </c>
      <c r="AG303" s="317" t="s">
        <v>614</v>
      </c>
      <c r="AH303" s="317" t="s">
        <v>615</v>
      </c>
      <c r="AI303" s="317" t="s">
        <v>616</v>
      </c>
      <c r="AJ303" s="318" t="s">
        <v>617</v>
      </c>
      <c r="AK303" s="319"/>
      <c r="AL303" s="319"/>
      <c r="AM303" s="319"/>
      <c r="AN303" s="319"/>
      <c r="AO303" s="319"/>
      <c r="AP303" s="319"/>
      <c r="AQ303" s="36"/>
      <c r="AR303" s="2"/>
      <c r="AS303" s="2"/>
      <c r="AT303" s="2"/>
    </row>
    <row r="304" spans="1:46" x14ac:dyDescent="0.25">
      <c r="A304" s="2"/>
      <c r="B304" s="95"/>
      <c r="C304" s="95"/>
      <c r="D304" s="95"/>
      <c r="E304" s="95"/>
      <c r="F304" s="95"/>
      <c r="G304" s="95"/>
      <c r="H304" s="95"/>
      <c r="I304" s="2"/>
      <c r="J304" s="2"/>
      <c r="K304" s="1"/>
      <c r="L304" s="2"/>
      <c r="M304" s="2"/>
      <c r="N304" s="2"/>
      <c r="O304" s="2"/>
      <c r="P304" s="2"/>
      <c r="Q304" s="2"/>
      <c r="R304" s="2"/>
      <c r="S304" s="2"/>
      <c r="T304" s="2"/>
      <c r="U304" s="2"/>
      <c r="V304" s="2"/>
      <c r="W304" s="2"/>
      <c r="X304" s="2"/>
      <c r="Y304" s="2"/>
      <c r="Z304" s="2"/>
      <c r="AA304" s="2"/>
      <c r="AB304" s="2"/>
      <c r="AC304" s="282" t="s">
        <v>598</v>
      </c>
      <c r="AD304" s="294" t="s">
        <v>307</v>
      </c>
      <c r="AE304" s="294">
        <f>$H203/$C$191-1</f>
        <v>6.7466037735848916E-2</v>
      </c>
      <c r="AF304" s="294">
        <f>$H215/$C$191-1</f>
        <v>0.11431167066037773</v>
      </c>
      <c r="AG304" s="294">
        <f>$H227/$C$191-1</f>
        <v>0.15479592482460403</v>
      </c>
      <c r="AH304" s="294">
        <f>$H239/$C$191-1</f>
        <v>0.19562381489938874</v>
      </c>
      <c r="AI304" s="294">
        <f>$H251/$C$191-1</f>
        <v>0.23685519993541959</v>
      </c>
      <c r="AJ304" s="245"/>
      <c r="AK304" s="320"/>
      <c r="AL304" s="320"/>
      <c r="AM304" s="320"/>
      <c r="AN304" s="320"/>
      <c r="AO304" s="320"/>
      <c r="AP304" s="320"/>
      <c r="AQ304" s="36"/>
      <c r="AR304" s="2"/>
      <c r="AS304" s="2"/>
      <c r="AT304" s="2"/>
    </row>
    <row r="305" spans="1:46" x14ac:dyDescent="0.25">
      <c r="A305" s="2"/>
      <c r="B305" s="95"/>
      <c r="C305" s="95"/>
      <c r="D305" s="95"/>
      <c r="E305" s="95"/>
      <c r="F305" s="95"/>
      <c r="G305" s="95"/>
      <c r="H305" s="95"/>
      <c r="I305" s="2"/>
      <c r="J305" s="2"/>
      <c r="K305" s="1"/>
      <c r="L305" s="2"/>
      <c r="M305" s="2"/>
      <c r="N305" s="2"/>
      <c r="O305" s="2"/>
      <c r="P305" s="2"/>
      <c r="Q305" s="2"/>
      <c r="R305" s="2"/>
      <c r="S305" s="2"/>
      <c r="T305" s="2"/>
      <c r="U305" s="2"/>
      <c r="V305" s="2"/>
      <c r="W305" s="2"/>
      <c r="X305" s="2"/>
      <c r="Y305" s="2"/>
      <c r="Z305" s="2"/>
      <c r="AA305" s="2"/>
      <c r="AB305" s="2"/>
      <c r="AC305" s="285" t="s">
        <v>599</v>
      </c>
      <c r="AD305" s="286" t="s">
        <v>307</v>
      </c>
      <c r="AE305" s="286">
        <f>$I203/$C$191-1</f>
        <v>9.3455555555555847E-2</v>
      </c>
      <c r="AF305" s="286">
        <f>$I215/$C$191-1</f>
        <v>0.16433001814814818</v>
      </c>
      <c r="AG305" s="286">
        <f>$I227/$C$191-1</f>
        <v>0.22574486005959282</v>
      </c>
      <c r="AH305" s="286">
        <f>$I239/$C$191-1</f>
        <v>0.28916585419104401</v>
      </c>
      <c r="AI305" s="286">
        <f>$I251/$C$191-1</f>
        <v>0.35027977971769109</v>
      </c>
      <c r="AJ305" s="287"/>
      <c r="AK305" s="321"/>
      <c r="AL305" s="321"/>
      <c r="AM305" s="321"/>
      <c r="AN305" s="321"/>
      <c r="AO305" s="321"/>
      <c r="AP305" s="321"/>
      <c r="AQ305" s="36"/>
      <c r="AR305" s="2"/>
      <c r="AS305" s="2"/>
      <c r="AT305" s="2"/>
    </row>
    <row r="306" spans="1:46" x14ac:dyDescent="0.25">
      <c r="A306" s="2"/>
      <c r="B306" s="95"/>
      <c r="C306" s="95"/>
      <c r="D306" s="95"/>
      <c r="E306" s="95"/>
      <c r="F306" s="95"/>
      <c r="G306" s="95"/>
      <c r="H306" s="95"/>
      <c r="I306" s="2"/>
      <c r="J306" s="2"/>
      <c r="K306" s="1"/>
      <c r="L306" s="322"/>
      <c r="M306" s="323"/>
      <c r="N306" s="323"/>
      <c r="O306" s="323"/>
      <c r="P306" s="323"/>
      <c r="Q306" s="323"/>
      <c r="R306" s="323"/>
      <c r="S306" s="323"/>
      <c r="T306" s="323"/>
      <c r="U306" s="323"/>
      <c r="V306" s="323"/>
      <c r="W306" s="323"/>
      <c r="X306" s="323"/>
      <c r="Y306" s="323"/>
      <c r="Z306" s="2"/>
      <c r="AA306" s="2"/>
      <c r="AB306" s="2"/>
      <c r="AC306" s="288" t="s">
        <v>600</v>
      </c>
      <c r="AD306" s="289" t="s">
        <v>307</v>
      </c>
      <c r="AE306" s="289">
        <f>$J203/$C$191-1</f>
        <v>5.1459259259259316E-2</v>
      </c>
      <c r="AF306" s="289">
        <f>$J215/$C$191-1</f>
        <v>7.6275696666666448E-2</v>
      </c>
      <c r="AG306" s="289">
        <f>$J227/$C$191-1</f>
        <v>9.3525293973407475E-2</v>
      </c>
      <c r="AH306" s="289">
        <f>$J239/$C$191-1</f>
        <v>0.1114233617930469</v>
      </c>
      <c r="AI306" s="289">
        <f>$J251/$C$191-1</f>
        <v>0.13060307819629036</v>
      </c>
      <c r="AJ306" s="290"/>
      <c r="AK306" s="291"/>
      <c r="AL306" s="291"/>
      <c r="AM306" s="291"/>
      <c r="AN306" s="291"/>
      <c r="AO306" s="291"/>
      <c r="AP306" s="291"/>
      <c r="AQ306" s="36"/>
      <c r="AR306" s="2"/>
      <c r="AS306" s="2"/>
      <c r="AT306" s="2"/>
    </row>
    <row r="307" spans="1:46" x14ac:dyDescent="0.25">
      <c r="A307" s="2"/>
      <c r="B307" s="95"/>
      <c r="C307" s="95"/>
      <c r="D307" s="95"/>
      <c r="E307" s="95"/>
      <c r="F307" s="95"/>
      <c r="G307" s="95"/>
      <c r="H307" s="95"/>
      <c r="I307" s="2"/>
      <c r="J307" s="2"/>
      <c r="K307" s="1"/>
      <c r="L307" s="324"/>
      <c r="M307" s="324"/>
      <c r="N307" s="324"/>
      <c r="O307" s="324"/>
      <c r="P307" s="324"/>
      <c r="Q307" s="324"/>
      <c r="R307" s="324"/>
      <c r="S307" s="324"/>
      <c r="T307" s="324"/>
      <c r="U307" s="324"/>
      <c r="V307" s="324"/>
      <c r="W307" s="324"/>
      <c r="X307" s="324"/>
      <c r="Y307" s="324"/>
      <c r="Z307" s="2"/>
      <c r="AA307" s="2"/>
      <c r="AB307" s="2"/>
      <c r="AC307" s="282" t="s">
        <v>602</v>
      </c>
      <c r="AD307" s="294" t="s">
        <v>307</v>
      </c>
      <c r="AE307" s="294">
        <f>$K203/$K$191-1</f>
        <v>3.6042340000000062E-2</v>
      </c>
      <c r="AF307" s="294">
        <f>$K215/$K$191-1</f>
        <v>7.3383730272676306E-2</v>
      </c>
      <c r="AG307" s="294">
        <f>$K227/$K$191-1</f>
        <v>0.1120709916296323</v>
      </c>
      <c r="AH307" s="294">
        <f>$K239/$K$191-1</f>
        <v>0.15215263241408516</v>
      </c>
      <c r="AI307" s="294">
        <f>$K251/$K$191-1</f>
        <v>0.19367890932344856</v>
      </c>
      <c r="AJ307" s="248"/>
      <c r="AK307" s="320"/>
      <c r="AL307" s="320"/>
      <c r="AM307" s="320"/>
      <c r="AN307" s="320"/>
      <c r="AO307" s="320"/>
      <c r="AP307" s="320"/>
      <c r="AQ307" s="36"/>
      <c r="AR307" s="2"/>
      <c r="AS307" s="2"/>
      <c r="AT307" s="2"/>
    </row>
    <row r="308" spans="1:46" x14ac:dyDescent="0.25">
      <c r="A308" s="2"/>
      <c r="B308" s="95"/>
      <c r="C308" s="95"/>
      <c r="D308" s="95"/>
      <c r="E308" s="95"/>
      <c r="F308" s="95"/>
      <c r="G308" s="95"/>
      <c r="H308" s="95"/>
      <c r="I308" s="2"/>
      <c r="J308" s="2"/>
      <c r="K308" s="1"/>
      <c r="L308" s="2"/>
      <c r="M308" s="2"/>
      <c r="N308" s="2"/>
      <c r="O308" s="2"/>
      <c r="P308" s="2"/>
      <c r="Q308" s="2"/>
      <c r="R308" s="2"/>
      <c r="S308" s="2"/>
      <c r="T308" s="2"/>
      <c r="U308" s="2"/>
      <c r="V308" s="2"/>
      <c r="W308" s="2"/>
      <c r="X308" s="2"/>
      <c r="Y308" s="2"/>
      <c r="Z308" s="2"/>
      <c r="AA308" s="2"/>
      <c r="AB308" s="36"/>
      <c r="AC308" s="325" t="s">
        <v>606</v>
      </c>
      <c r="AD308" s="326"/>
      <c r="AE308" s="326"/>
      <c r="AF308" s="326"/>
      <c r="AG308" s="326"/>
      <c r="AH308" s="326"/>
      <c r="AI308" s="326"/>
      <c r="AJ308" s="326"/>
      <c r="AK308" s="36"/>
      <c r="AL308" s="36"/>
      <c r="AM308" s="36"/>
      <c r="AN308" s="36"/>
      <c r="AO308" s="36"/>
      <c r="AP308" s="36"/>
      <c r="AQ308" s="36"/>
      <c r="AR308" s="2"/>
      <c r="AS308" s="2"/>
      <c r="AT308" s="2"/>
    </row>
    <row r="309" spans="1:46" x14ac:dyDescent="0.25">
      <c r="A309" s="2"/>
      <c r="B309" s="95"/>
      <c r="C309" s="95"/>
      <c r="D309" s="95"/>
      <c r="E309" s="95"/>
      <c r="F309" s="95"/>
      <c r="G309" s="95"/>
      <c r="H309" s="95"/>
      <c r="I309" s="2"/>
      <c r="J309" s="2"/>
      <c r="K309" s="1"/>
      <c r="L309" s="2"/>
      <c r="M309" s="2"/>
      <c r="N309" s="2"/>
      <c r="O309" s="2"/>
      <c r="P309" s="2"/>
      <c r="Q309" s="2"/>
      <c r="R309" s="2"/>
      <c r="S309" s="2"/>
      <c r="T309" s="2"/>
      <c r="U309" s="2"/>
      <c r="V309" s="2"/>
      <c r="W309" s="2"/>
      <c r="X309" s="2"/>
      <c r="Y309" s="2"/>
      <c r="Z309" s="2"/>
      <c r="AA309" s="2"/>
      <c r="AB309" s="36"/>
      <c r="AC309" s="327"/>
      <c r="AD309" s="311"/>
      <c r="AE309" s="311"/>
      <c r="AF309" s="311"/>
      <c r="AG309" s="311"/>
      <c r="AH309" s="311"/>
      <c r="AI309" s="311"/>
      <c r="AJ309" s="311"/>
      <c r="AK309" s="328"/>
      <c r="AL309" s="328"/>
      <c r="AM309" s="328"/>
      <c r="AN309" s="328"/>
      <c r="AO309" s="328"/>
      <c r="AP309" s="328"/>
      <c r="AQ309" s="36"/>
      <c r="AR309" s="2"/>
      <c r="AS309" s="2"/>
      <c r="AT309" s="2"/>
    </row>
    <row r="310" spans="1:46" x14ac:dyDescent="0.25">
      <c r="A310" s="2"/>
      <c r="B310" s="95"/>
      <c r="C310" s="95"/>
      <c r="D310" s="95"/>
      <c r="E310" s="95"/>
      <c r="F310" s="95"/>
      <c r="G310" s="95"/>
      <c r="H310" s="95"/>
      <c r="I310" s="2"/>
      <c r="J310" s="2"/>
      <c r="K310" s="1"/>
      <c r="L310" s="2"/>
      <c r="M310" s="2"/>
      <c r="N310" s="2"/>
      <c r="O310" s="2"/>
      <c r="P310" s="2"/>
      <c r="Q310" s="2"/>
      <c r="R310" s="2"/>
      <c r="S310" s="2"/>
      <c r="T310" s="2"/>
      <c r="U310" s="2"/>
      <c r="V310" s="2"/>
      <c r="W310" s="2"/>
      <c r="X310" s="2"/>
      <c r="Y310" s="2"/>
      <c r="Z310" s="2"/>
      <c r="AA310" s="2"/>
      <c r="AB310" s="36"/>
      <c r="AC310" s="327"/>
      <c r="AD310" s="311"/>
      <c r="AE310" s="311"/>
      <c r="AF310" s="311"/>
      <c r="AG310" s="311"/>
      <c r="AH310" s="311"/>
      <c r="AI310" s="311"/>
      <c r="AJ310" s="311"/>
      <c r="AK310" s="328"/>
      <c r="AL310" s="328"/>
      <c r="AM310" s="328"/>
      <c r="AN310" s="328"/>
      <c r="AO310" s="328"/>
      <c r="AP310" s="328"/>
      <c r="AQ310" s="36"/>
      <c r="AR310" s="2"/>
      <c r="AS310" s="2"/>
      <c r="AT310" s="2"/>
    </row>
    <row r="311" spans="1:46" x14ac:dyDescent="0.25">
      <c r="A311" s="2"/>
      <c r="B311" s="95"/>
      <c r="C311" s="95"/>
      <c r="D311" s="95"/>
      <c r="E311" s="95"/>
      <c r="F311" s="95"/>
      <c r="G311" s="95"/>
      <c r="H311" s="95"/>
      <c r="I311" s="2"/>
      <c r="J311" s="2"/>
      <c r="K311" s="1"/>
      <c r="L311" s="2"/>
      <c r="M311" s="2"/>
      <c r="N311" s="2"/>
      <c r="O311" s="2"/>
      <c r="P311" s="2"/>
      <c r="Q311" s="2"/>
      <c r="R311" s="2"/>
      <c r="S311" s="2"/>
      <c r="T311" s="2"/>
      <c r="U311" s="2"/>
      <c r="V311" s="2"/>
      <c r="W311" s="2"/>
      <c r="X311" s="2"/>
      <c r="Y311" s="2"/>
      <c r="Z311" s="2"/>
      <c r="AA311" s="2"/>
      <c r="AB311" s="2"/>
      <c r="AC311" s="310" t="s">
        <v>618</v>
      </c>
      <c r="AD311" s="311"/>
      <c r="AE311" s="311"/>
      <c r="AF311" s="311"/>
      <c r="AG311" s="311"/>
      <c r="AH311" s="311"/>
      <c r="AI311" s="311"/>
      <c r="AJ311" s="311"/>
      <c r="AK311" s="328"/>
      <c r="AL311" s="328"/>
      <c r="AM311" s="328"/>
      <c r="AN311" s="328"/>
      <c r="AO311" s="328"/>
      <c r="AP311" s="328"/>
      <c r="AQ311" s="36"/>
      <c r="AR311" s="2"/>
      <c r="AS311" s="2"/>
      <c r="AT311" s="2"/>
    </row>
    <row r="312" spans="1:46" x14ac:dyDescent="0.25">
      <c r="A312" s="2"/>
      <c r="B312" s="95"/>
      <c r="C312" s="95"/>
      <c r="D312" s="95"/>
      <c r="E312" s="95"/>
      <c r="F312" s="95"/>
      <c r="G312" s="95"/>
      <c r="H312" s="95"/>
      <c r="I312" s="2"/>
      <c r="J312" s="2"/>
      <c r="K312" s="1"/>
      <c r="L312" s="2"/>
      <c r="M312" s="2"/>
      <c r="N312" s="2"/>
      <c r="O312" s="2"/>
      <c r="P312" s="2"/>
      <c r="Q312" s="2"/>
      <c r="R312" s="2"/>
      <c r="S312" s="2"/>
      <c r="T312" s="2"/>
      <c r="U312" s="2"/>
      <c r="V312" s="2"/>
      <c r="W312" s="2"/>
      <c r="X312" s="2"/>
      <c r="Y312" s="2"/>
      <c r="Z312" s="2"/>
      <c r="AA312" s="2"/>
      <c r="AB312" s="2"/>
      <c r="AC312" s="311"/>
      <c r="AD312" s="311"/>
      <c r="AE312" s="311"/>
      <c r="AF312" s="311"/>
      <c r="AG312" s="311"/>
      <c r="AH312" s="311"/>
      <c r="AI312" s="311"/>
      <c r="AJ312" s="311"/>
      <c r="AK312" s="329"/>
      <c r="AL312" s="329"/>
      <c r="AM312" s="329"/>
      <c r="AN312" s="329"/>
      <c r="AO312" s="329"/>
      <c r="AP312" s="329"/>
      <c r="AQ312" s="36"/>
      <c r="AR312" s="2"/>
      <c r="AS312" s="2"/>
      <c r="AT312" s="2"/>
    </row>
    <row r="313" spans="1:46" x14ac:dyDescent="0.25">
      <c r="A313" s="2"/>
      <c r="B313" s="95"/>
      <c r="C313" s="95"/>
      <c r="D313" s="95"/>
      <c r="E313" s="95"/>
      <c r="F313" s="95"/>
      <c r="G313" s="95"/>
      <c r="H313" s="95"/>
      <c r="I313" s="2"/>
      <c r="J313" s="2"/>
      <c r="K313" s="1"/>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36"/>
      <c r="AL313" s="36"/>
      <c r="AM313" s="36"/>
      <c r="AN313" s="36"/>
      <c r="AO313" s="36"/>
      <c r="AP313" s="36"/>
      <c r="AQ313" s="36"/>
      <c r="AR313" s="2"/>
      <c r="AS313" s="2"/>
      <c r="AT313" s="2"/>
    </row>
    <row r="314" spans="1:46" x14ac:dyDescent="0.25">
      <c r="A314" s="2"/>
      <c r="B314" s="95"/>
      <c r="C314" s="95"/>
      <c r="D314" s="95"/>
      <c r="E314" s="95"/>
      <c r="F314" s="95"/>
      <c r="G314" s="95"/>
      <c r="H314" s="95"/>
      <c r="I314" s="2"/>
      <c r="J314" s="2"/>
      <c r="K314" s="1"/>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row>
    <row r="315" spans="1:46" x14ac:dyDescent="0.25">
      <c r="A315" s="2"/>
      <c r="B315" s="95"/>
      <c r="C315" s="95"/>
      <c r="D315" s="95"/>
      <c r="E315" s="95"/>
      <c r="F315" s="95"/>
      <c r="G315" s="95"/>
      <c r="H315" s="95"/>
      <c r="I315" s="2"/>
      <c r="J315" s="2"/>
      <c r="K315" s="1"/>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row>
    <row r="316" spans="1:46" x14ac:dyDescent="0.25">
      <c r="A316" s="2"/>
      <c r="B316" s="95"/>
      <c r="C316" s="95"/>
      <c r="D316" s="95"/>
      <c r="E316" s="95"/>
      <c r="F316" s="95"/>
      <c r="G316" s="95"/>
      <c r="H316" s="95"/>
      <c r="I316" s="2"/>
      <c r="J316" s="2"/>
      <c r="K316" s="1"/>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row>
    <row r="317" spans="1:46" x14ac:dyDescent="0.25">
      <c r="A317" s="2"/>
      <c r="B317" s="95"/>
      <c r="C317" s="95"/>
      <c r="D317" s="95"/>
      <c r="E317" s="95"/>
      <c r="F317" s="95"/>
      <c r="G317" s="95"/>
      <c r="H317" s="95"/>
      <c r="I317" s="2"/>
      <c r="J317" s="2"/>
      <c r="K317" s="1"/>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row>
    <row r="318" spans="1:46" x14ac:dyDescent="0.25">
      <c r="A318" s="2"/>
      <c r="B318" s="95"/>
      <c r="C318" s="95"/>
      <c r="D318" s="95"/>
      <c r="E318" s="95"/>
      <c r="F318" s="95"/>
      <c r="G318" s="95"/>
      <c r="H318" s="95"/>
      <c r="I318" s="2"/>
      <c r="J318" s="2"/>
      <c r="K318" s="1"/>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row>
    <row r="319" spans="1:46" x14ac:dyDescent="0.25">
      <c r="A319" s="2"/>
      <c r="B319" s="95"/>
      <c r="C319" s="95"/>
      <c r="D319" s="95"/>
      <c r="E319" s="95"/>
      <c r="F319" s="95"/>
      <c r="G319" s="95"/>
      <c r="H319" s="95"/>
      <c r="I319" s="2"/>
      <c r="J319" s="2"/>
      <c r="K319" s="1"/>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row>
    <row r="320" spans="1:46" x14ac:dyDescent="0.25">
      <c r="A320" s="2"/>
      <c r="B320" s="95"/>
      <c r="C320" s="95"/>
      <c r="D320" s="95"/>
      <c r="E320" s="95"/>
      <c r="F320" s="95"/>
      <c r="G320" s="95"/>
      <c r="H320" s="95"/>
      <c r="I320" s="2"/>
      <c r="J320" s="2"/>
      <c r="K320" s="1"/>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row>
    <row r="321" spans="1:46" x14ac:dyDescent="0.25">
      <c r="A321" s="2"/>
      <c r="B321" s="95"/>
      <c r="C321" s="95"/>
      <c r="D321" s="95"/>
      <c r="E321" s="95"/>
      <c r="F321" s="95"/>
      <c r="G321" s="95"/>
      <c r="H321" s="95"/>
      <c r="I321" s="2"/>
      <c r="J321" s="2"/>
      <c r="K321" s="1"/>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row>
    <row r="322" spans="1:46" x14ac:dyDescent="0.25">
      <c r="A322" s="2"/>
      <c r="B322" s="95"/>
      <c r="C322" s="95"/>
      <c r="D322" s="95"/>
      <c r="E322" s="95"/>
      <c r="F322" s="95"/>
      <c r="G322" s="95"/>
      <c r="H322" s="95"/>
      <c r="I322" s="2"/>
      <c r="J322" s="2"/>
      <c r="K322" s="1"/>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row>
    <row r="323" spans="1:46" x14ac:dyDescent="0.25">
      <c r="A323" s="2"/>
      <c r="B323" s="95"/>
      <c r="C323" s="95"/>
      <c r="D323" s="95"/>
      <c r="E323" s="95"/>
      <c r="F323" s="95"/>
      <c r="G323" s="95"/>
      <c r="H323" s="95"/>
      <c r="I323" s="2"/>
      <c r="J323" s="2"/>
      <c r="K323" s="1"/>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row>
    <row r="324" spans="1:46" x14ac:dyDescent="0.25">
      <c r="A324" s="2"/>
      <c r="B324" s="95"/>
      <c r="C324" s="95"/>
      <c r="D324" s="95"/>
      <c r="E324" s="95"/>
      <c r="F324" s="95"/>
      <c r="G324" s="95"/>
      <c r="H324" s="95"/>
      <c r="I324" s="2"/>
      <c r="J324" s="2"/>
      <c r="K324" s="1"/>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row>
    <row r="325" spans="1:46" x14ac:dyDescent="0.25">
      <c r="A325" s="2"/>
      <c r="B325" s="95"/>
      <c r="C325" s="95"/>
      <c r="D325" s="95"/>
      <c r="E325" s="95"/>
      <c r="F325" s="95"/>
      <c r="G325" s="95"/>
      <c r="H325" s="95"/>
      <c r="I325" s="2"/>
      <c r="J325" s="2"/>
      <c r="K325" s="1"/>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row>
    <row r="326" spans="1:46" x14ac:dyDescent="0.25">
      <c r="A326" s="2"/>
      <c r="B326" s="95"/>
      <c r="C326" s="95"/>
      <c r="D326" s="95"/>
      <c r="E326" s="95"/>
      <c r="F326" s="95"/>
      <c r="G326" s="95"/>
      <c r="H326" s="95"/>
      <c r="I326" s="2"/>
      <c r="J326" s="2"/>
      <c r="K326" s="1"/>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row>
    <row r="327" spans="1:46" x14ac:dyDescent="0.25">
      <c r="A327" s="2"/>
      <c r="B327" s="95"/>
      <c r="C327" s="95"/>
      <c r="D327" s="95"/>
      <c r="E327" s="95"/>
      <c r="F327" s="95"/>
      <c r="G327" s="95"/>
      <c r="H327" s="95"/>
      <c r="I327" s="2"/>
      <c r="J327" s="2"/>
      <c r="K327" s="1"/>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row>
    <row r="328" spans="1:46" x14ac:dyDescent="0.25">
      <c r="A328" s="2"/>
      <c r="B328" s="95"/>
      <c r="C328" s="95"/>
      <c r="D328" s="95"/>
      <c r="E328" s="95"/>
      <c r="F328" s="95"/>
      <c r="G328" s="95"/>
      <c r="H328" s="95"/>
      <c r="I328" s="2"/>
      <c r="J328" s="2"/>
      <c r="K328" s="1"/>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row>
    <row r="329" spans="1:46" x14ac:dyDescent="0.25">
      <c r="A329" s="2"/>
      <c r="B329" s="95"/>
      <c r="C329" s="95"/>
      <c r="D329" s="95"/>
      <c r="E329" s="95"/>
      <c r="F329" s="95"/>
      <c r="G329" s="95"/>
      <c r="H329" s="95"/>
      <c r="I329" s="2"/>
      <c r="J329" s="2"/>
      <c r="K329" s="1"/>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row>
    <row r="330" spans="1:46" x14ac:dyDescent="0.25">
      <c r="A330" s="2"/>
      <c r="B330" s="95"/>
      <c r="C330" s="95"/>
      <c r="D330" s="95"/>
      <c r="E330" s="95"/>
      <c r="F330" s="95"/>
      <c r="G330" s="95"/>
      <c r="H330" s="95"/>
      <c r="I330" s="2"/>
      <c r="J330" s="2"/>
      <c r="K330" s="1"/>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row>
    <row r="331" spans="1:46" x14ac:dyDescent="0.25">
      <c r="A331" s="2"/>
      <c r="B331" s="95"/>
      <c r="C331" s="95"/>
      <c r="D331" s="95"/>
      <c r="E331" s="95"/>
      <c r="F331" s="95"/>
      <c r="G331" s="95"/>
      <c r="H331" s="95"/>
      <c r="I331" s="2"/>
      <c r="J331" s="2"/>
      <c r="K331" s="1"/>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row>
    <row r="332" spans="1:46" x14ac:dyDescent="0.25">
      <c r="A332" s="2"/>
      <c r="B332" s="95"/>
      <c r="C332" s="95"/>
      <c r="D332" s="95"/>
      <c r="E332" s="95"/>
      <c r="F332" s="95"/>
      <c r="G332" s="95"/>
      <c r="H332" s="95"/>
      <c r="I332" s="2"/>
      <c r="J332" s="2"/>
      <c r="K332" s="1"/>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row>
    <row r="333" spans="1:46" x14ac:dyDescent="0.25">
      <c r="A333" s="2"/>
      <c r="B333" s="95"/>
      <c r="C333" s="95"/>
      <c r="D333" s="95"/>
      <c r="E333" s="95"/>
      <c r="F333" s="95"/>
      <c r="G333" s="95"/>
      <c r="H333" s="95"/>
      <c r="I333" s="2"/>
      <c r="J333" s="2"/>
      <c r="K333" s="1"/>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row>
    <row r="334" spans="1:46" x14ac:dyDescent="0.25">
      <c r="A334" s="2"/>
      <c r="B334" s="95"/>
      <c r="C334" s="95"/>
      <c r="D334" s="95"/>
      <c r="E334" s="95"/>
      <c r="F334" s="95"/>
      <c r="G334" s="95"/>
      <c r="H334" s="95"/>
      <c r="I334" s="2"/>
      <c r="J334" s="2"/>
      <c r="K334" s="1"/>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row>
    <row r="335" spans="1:46" x14ac:dyDescent="0.25">
      <c r="A335" s="2"/>
      <c r="B335" s="95"/>
      <c r="C335" s="95"/>
      <c r="D335" s="95"/>
      <c r="E335" s="95"/>
      <c r="F335" s="95"/>
      <c r="G335" s="95"/>
      <c r="H335" s="95"/>
      <c r="I335" s="2"/>
      <c r="J335" s="2"/>
      <c r="K335" s="1"/>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row>
    <row r="336" spans="1:46" x14ac:dyDescent="0.25">
      <c r="A336" s="2"/>
      <c r="B336" s="95"/>
      <c r="C336" s="95"/>
      <c r="D336" s="95"/>
      <c r="E336" s="95"/>
      <c r="F336" s="95"/>
      <c r="G336" s="95"/>
      <c r="H336" s="95"/>
      <c r="I336" s="2"/>
      <c r="J336" s="2"/>
      <c r="K336" s="1"/>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row>
    <row r="337" spans="1:46" x14ac:dyDescent="0.25">
      <c r="A337" s="2"/>
      <c r="B337" s="95"/>
      <c r="C337" s="95"/>
      <c r="D337" s="95"/>
      <c r="E337" s="95"/>
      <c r="F337" s="95"/>
      <c r="G337" s="95"/>
      <c r="H337" s="95"/>
      <c r="I337" s="2"/>
      <c r="J337" s="2"/>
      <c r="K337" s="1"/>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36"/>
      <c r="AK337" s="2"/>
      <c r="AL337" s="2"/>
      <c r="AM337" s="2"/>
      <c r="AN337" s="2"/>
      <c r="AO337" s="2"/>
      <c r="AP337" s="2"/>
      <c r="AQ337" s="2"/>
      <c r="AR337" s="2"/>
      <c r="AS337" s="2"/>
      <c r="AT337" s="2"/>
    </row>
    <row r="338" spans="1:46" x14ac:dyDescent="0.25">
      <c r="A338" s="2"/>
      <c r="B338" s="95"/>
      <c r="C338" s="95"/>
      <c r="D338" s="95"/>
      <c r="E338" s="95"/>
      <c r="F338" s="95"/>
      <c r="G338" s="95"/>
      <c r="H338" s="95"/>
      <c r="I338" s="2"/>
      <c r="J338" s="2"/>
      <c r="K338" s="1"/>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36"/>
      <c r="AK338" s="2"/>
      <c r="AL338" s="2"/>
      <c r="AM338" s="2"/>
      <c r="AN338" s="2"/>
      <c r="AO338" s="2"/>
      <c r="AP338" s="2"/>
      <c r="AQ338" s="2"/>
      <c r="AR338" s="2"/>
      <c r="AS338" s="2"/>
      <c r="AT338" s="2"/>
    </row>
    <row r="339" spans="1:46" x14ac:dyDescent="0.25">
      <c r="A339" s="2"/>
      <c r="B339" s="95"/>
      <c r="C339" s="95"/>
      <c r="D339" s="95"/>
      <c r="E339" s="95"/>
      <c r="F339" s="95"/>
      <c r="G339" s="95"/>
      <c r="H339" s="95"/>
      <c r="I339" s="2"/>
      <c r="J339" s="2"/>
      <c r="K339" s="1"/>
      <c r="L339" s="2"/>
      <c r="M339" s="2"/>
      <c r="N339" s="2"/>
      <c r="O339" s="2"/>
      <c r="P339" s="2"/>
      <c r="Q339" s="2"/>
      <c r="R339" s="2"/>
      <c r="S339" s="2"/>
      <c r="T339" s="2"/>
      <c r="U339" s="2"/>
      <c r="V339" s="2"/>
      <c r="W339" s="2"/>
      <c r="X339" s="2"/>
      <c r="Y339" s="2"/>
      <c r="Z339" s="2"/>
      <c r="AA339" s="2"/>
      <c r="AB339" s="2"/>
      <c r="AC339" s="2"/>
      <c r="AD339" s="313" t="s">
        <v>619</v>
      </c>
      <c r="AE339" s="314"/>
      <c r="AF339" s="314"/>
      <c r="AG339" s="314"/>
      <c r="AH339" s="314"/>
      <c r="AI339" s="314"/>
      <c r="AJ339" s="99"/>
      <c r="AK339" s="2"/>
      <c r="AL339" s="2"/>
      <c r="AM339" s="2"/>
      <c r="AN339" s="2"/>
      <c r="AO339" s="2"/>
      <c r="AP339" s="2"/>
      <c r="AQ339" s="2"/>
      <c r="AR339" s="2"/>
      <c r="AS339" s="2"/>
      <c r="AT339" s="2"/>
    </row>
    <row r="340" spans="1:46" x14ac:dyDescent="0.25">
      <c r="A340" s="2"/>
      <c r="B340" s="95"/>
      <c r="C340" s="95"/>
      <c r="D340" s="95"/>
      <c r="E340" s="95"/>
      <c r="F340" s="95"/>
      <c r="G340" s="95"/>
      <c r="H340" s="95"/>
      <c r="I340" s="2"/>
      <c r="J340" s="2"/>
      <c r="K340" s="1"/>
      <c r="L340" s="2"/>
      <c r="M340" s="2"/>
      <c r="N340" s="2"/>
      <c r="O340" s="2"/>
      <c r="P340" s="2"/>
      <c r="Q340" s="2"/>
      <c r="R340" s="2"/>
      <c r="S340" s="2"/>
      <c r="T340" s="2"/>
      <c r="U340" s="2"/>
      <c r="V340" s="2"/>
      <c r="W340" s="2"/>
      <c r="X340" s="2"/>
      <c r="Y340" s="2"/>
      <c r="Z340" s="2"/>
      <c r="AA340" s="2"/>
      <c r="AB340" s="2"/>
      <c r="AC340" s="2"/>
      <c r="AD340" s="330" t="s">
        <v>620</v>
      </c>
      <c r="AE340" s="314"/>
      <c r="AF340" s="314"/>
      <c r="AG340" s="314"/>
      <c r="AH340" s="314"/>
      <c r="AI340" s="314"/>
      <c r="AJ340" s="99"/>
      <c r="AK340" s="2"/>
      <c r="AL340" s="2"/>
      <c r="AM340" s="2"/>
      <c r="AN340" s="2"/>
      <c r="AO340" s="2"/>
      <c r="AP340" s="2"/>
      <c r="AQ340" s="2"/>
      <c r="AR340" s="2"/>
      <c r="AS340" s="2"/>
      <c r="AT340" s="2"/>
    </row>
    <row r="341" spans="1:46" x14ac:dyDescent="0.25">
      <c r="A341" s="2"/>
      <c r="B341" s="95"/>
      <c r="C341" s="95"/>
      <c r="D341" s="95"/>
      <c r="E341" s="95"/>
      <c r="F341" s="95"/>
      <c r="G341" s="95"/>
      <c r="H341" s="95"/>
      <c r="I341" s="2"/>
      <c r="J341" s="2"/>
      <c r="K341" s="1"/>
      <c r="L341" s="2"/>
      <c r="M341" s="2"/>
      <c r="N341" s="2"/>
      <c r="O341" s="2"/>
      <c r="P341" s="2"/>
      <c r="Q341" s="2"/>
      <c r="R341" s="2"/>
      <c r="S341" s="2"/>
      <c r="T341" s="2"/>
      <c r="U341" s="2"/>
      <c r="V341" s="2"/>
      <c r="W341" s="2"/>
      <c r="X341" s="2"/>
      <c r="Y341" s="2"/>
      <c r="Z341" s="2"/>
      <c r="AA341" s="2"/>
      <c r="AB341" s="2"/>
      <c r="AC341" s="274" t="s">
        <v>621</v>
      </c>
      <c r="AD341" s="331" t="s">
        <v>612</v>
      </c>
      <c r="AE341" s="331" t="s">
        <v>613</v>
      </c>
      <c r="AF341" s="331" t="s">
        <v>614</v>
      </c>
      <c r="AG341" s="331" t="s">
        <v>615</v>
      </c>
      <c r="AH341" s="331" t="s">
        <v>616</v>
      </c>
      <c r="AI341" s="332" t="s">
        <v>617</v>
      </c>
      <c r="AJ341" s="333"/>
      <c r="AK341" s="2"/>
      <c r="AL341" s="2"/>
      <c r="AM341" s="2"/>
      <c r="AN341" s="2"/>
      <c r="AO341" s="2"/>
      <c r="AP341" s="2"/>
      <c r="AQ341" s="2"/>
      <c r="AR341" s="2"/>
      <c r="AS341" s="2"/>
      <c r="AT341" s="2"/>
    </row>
    <row r="342" spans="1:46" x14ac:dyDescent="0.25">
      <c r="A342" s="2"/>
      <c r="B342" s="95"/>
      <c r="C342" s="95"/>
      <c r="D342" s="95"/>
      <c r="E342" s="95"/>
      <c r="F342" s="95"/>
      <c r="G342" s="95"/>
      <c r="H342" s="95"/>
      <c r="I342" s="2"/>
      <c r="J342" s="2"/>
      <c r="K342" s="1"/>
      <c r="L342" s="2"/>
      <c r="M342" s="2"/>
      <c r="N342" s="2"/>
      <c r="O342" s="2"/>
      <c r="P342" s="2"/>
      <c r="Q342" s="2"/>
      <c r="R342" s="2"/>
      <c r="S342" s="2"/>
      <c r="T342" s="2"/>
      <c r="U342" s="2"/>
      <c r="V342" s="2"/>
      <c r="W342" s="2"/>
      <c r="X342" s="2"/>
      <c r="Y342" s="2"/>
      <c r="Z342" s="2"/>
      <c r="AA342" s="2"/>
      <c r="AB342" s="2"/>
      <c r="AC342" s="334" t="s">
        <v>622</v>
      </c>
      <c r="AD342" s="335">
        <v>3.4500000000000003E-2</v>
      </c>
      <c r="AE342" s="335">
        <v>3.7694999999999999E-2</v>
      </c>
      <c r="AF342" s="335" t="s">
        <v>307</v>
      </c>
      <c r="AG342" s="335" t="s">
        <v>307</v>
      </c>
      <c r="AH342" s="335" t="s">
        <v>307</v>
      </c>
      <c r="AI342" s="336" t="s">
        <v>307</v>
      </c>
      <c r="AJ342" s="320"/>
      <c r="AK342" s="2"/>
      <c r="AL342" s="2"/>
      <c r="AM342" s="2"/>
      <c r="AN342" s="2"/>
      <c r="AO342" s="2"/>
      <c r="AP342" s="2"/>
      <c r="AQ342" s="2"/>
      <c r="AR342" s="2"/>
      <c r="AS342" s="2"/>
      <c r="AT342" s="2"/>
    </row>
    <row r="343" spans="1:46" x14ac:dyDescent="0.25">
      <c r="A343" s="2"/>
      <c r="B343" s="95"/>
      <c r="C343" s="95"/>
      <c r="D343" s="95"/>
      <c r="E343" s="95"/>
      <c r="F343" s="95"/>
      <c r="G343" s="95"/>
      <c r="H343" s="95"/>
      <c r="I343" s="2"/>
      <c r="J343" s="2"/>
      <c r="K343" s="1"/>
      <c r="L343" s="2"/>
      <c r="M343" s="2"/>
      <c r="N343" s="2"/>
      <c r="O343" s="2"/>
      <c r="P343" s="2"/>
      <c r="Q343" s="2"/>
      <c r="R343" s="2"/>
      <c r="S343" s="2"/>
      <c r="T343" s="2"/>
      <c r="U343" s="2"/>
      <c r="V343" s="2"/>
      <c r="W343" s="2"/>
      <c r="X343" s="2"/>
      <c r="Y343" s="2"/>
      <c r="Z343" s="2"/>
      <c r="AA343" s="2"/>
      <c r="AB343" s="2"/>
      <c r="AC343" s="337" t="s">
        <v>623</v>
      </c>
      <c r="AD343" s="338">
        <v>2.18E-2</v>
      </c>
      <c r="AE343" s="338">
        <v>2.92E-2</v>
      </c>
      <c r="AF343" s="338">
        <v>3.4700000000000002E-2</v>
      </c>
      <c r="AG343" s="338" t="s">
        <v>307</v>
      </c>
      <c r="AH343" s="338" t="s">
        <v>307</v>
      </c>
      <c r="AI343" s="339" t="s">
        <v>307</v>
      </c>
      <c r="AJ343" s="321"/>
      <c r="AK343" s="2"/>
      <c r="AL343" s="2"/>
      <c r="AM343" s="2"/>
      <c r="AN343" s="2"/>
      <c r="AO343" s="2"/>
      <c r="AP343" s="2"/>
      <c r="AQ343" s="2"/>
      <c r="AR343" s="2"/>
      <c r="AS343" s="2"/>
      <c r="AT343" s="2"/>
    </row>
    <row r="344" spans="1:46" x14ac:dyDescent="0.25">
      <c r="A344" s="2"/>
      <c r="B344" s="95"/>
      <c r="C344" s="95"/>
      <c r="D344" s="95"/>
      <c r="E344" s="95"/>
      <c r="F344" s="95"/>
      <c r="G344" s="95"/>
      <c r="H344" s="95"/>
      <c r="I344" s="2"/>
      <c r="J344" s="2"/>
      <c r="K344" s="1"/>
      <c r="L344" s="2"/>
      <c r="M344" s="2"/>
      <c r="N344" s="2"/>
      <c r="O344" s="2"/>
      <c r="P344" s="2"/>
      <c r="Q344" s="2"/>
      <c r="R344" s="2"/>
      <c r="S344" s="2"/>
      <c r="T344" s="2"/>
      <c r="U344" s="2"/>
      <c r="V344" s="2"/>
      <c r="W344" s="2"/>
      <c r="X344" s="2"/>
      <c r="Y344" s="2"/>
      <c r="Z344" s="2"/>
      <c r="AA344" s="2"/>
      <c r="AB344" s="2"/>
      <c r="AC344" s="340" t="s">
        <v>624</v>
      </c>
      <c r="AD344" s="341">
        <v>1.34E-2</v>
      </c>
      <c r="AE344" s="341">
        <v>2.52E-2</v>
      </c>
      <c r="AF344" s="341">
        <v>3.0300000000000001E-2</v>
      </c>
      <c r="AG344" s="341">
        <v>3.2800000000000003E-2</v>
      </c>
      <c r="AH344" s="341" t="s">
        <v>307</v>
      </c>
      <c r="AI344" s="342" t="s">
        <v>307</v>
      </c>
      <c r="AJ344" s="291"/>
      <c r="AK344" s="2"/>
      <c r="AL344" s="2"/>
      <c r="AM344" s="2"/>
      <c r="AN344" s="2"/>
      <c r="AO344" s="2"/>
      <c r="AP344" s="2"/>
      <c r="AQ344" s="2"/>
      <c r="AR344" s="2"/>
      <c r="AS344" s="2"/>
      <c r="AT344" s="2"/>
    </row>
    <row r="345" spans="1:46" x14ac:dyDescent="0.25">
      <c r="A345" s="2"/>
      <c r="B345" s="95"/>
      <c r="C345" s="95"/>
      <c r="D345" s="95"/>
      <c r="E345" s="95"/>
      <c r="F345" s="95"/>
      <c r="G345" s="95"/>
      <c r="H345" s="95"/>
      <c r="I345" s="2"/>
      <c r="J345" s="2"/>
      <c r="K345" s="1"/>
      <c r="L345" s="2"/>
      <c r="M345" s="2"/>
      <c r="N345" s="2"/>
      <c r="O345" s="2"/>
      <c r="P345" s="2"/>
      <c r="Q345" s="2"/>
      <c r="R345" s="2"/>
      <c r="S345" s="2"/>
      <c r="T345" s="2"/>
      <c r="U345" s="2"/>
      <c r="V345" s="2"/>
      <c r="W345" s="2"/>
      <c r="X345" s="2"/>
      <c r="Y345" s="2"/>
      <c r="Z345" s="2"/>
      <c r="AA345" s="2"/>
      <c r="AB345" s="2"/>
      <c r="AC345" s="343" t="s">
        <v>625</v>
      </c>
      <c r="AD345" s="344">
        <v>5.4083809523809506E-2</v>
      </c>
      <c r="AE345" s="344">
        <v>4.3714761904761888E-2</v>
      </c>
      <c r="AF345" s="344">
        <v>3.6523333333333317E-2</v>
      </c>
      <c r="AG345" s="344">
        <v>3.520190476190474E-2</v>
      </c>
      <c r="AH345" s="344">
        <v>3.4643809523809486E-2</v>
      </c>
      <c r="AI345" s="345" t="s">
        <v>307</v>
      </c>
      <c r="AJ345" s="291"/>
      <c r="AK345" s="2"/>
      <c r="AL345" s="2"/>
      <c r="AM345" s="2"/>
      <c r="AN345" s="2"/>
      <c r="AO345" s="2"/>
      <c r="AP345" s="2"/>
      <c r="AQ345" s="2"/>
      <c r="AR345" s="2"/>
      <c r="AS345" s="2"/>
      <c r="AT345" s="2"/>
    </row>
    <row r="346" spans="1:46" x14ac:dyDescent="0.25">
      <c r="A346" s="2"/>
      <c r="B346" s="95"/>
      <c r="C346" s="95"/>
      <c r="D346" s="95"/>
      <c r="E346" s="95"/>
      <c r="F346" s="95"/>
      <c r="G346" s="95"/>
      <c r="H346" s="95"/>
      <c r="I346" s="2"/>
      <c r="J346" s="2"/>
      <c r="K346" s="1"/>
      <c r="L346" s="2"/>
      <c r="M346" s="2"/>
      <c r="N346" s="2"/>
      <c r="O346" s="2"/>
      <c r="P346" s="2"/>
      <c r="Q346" s="2"/>
      <c r="R346" s="2"/>
      <c r="S346" s="2"/>
      <c r="T346" s="2"/>
      <c r="U346" s="2"/>
      <c r="V346" s="2"/>
      <c r="W346" s="2"/>
      <c r="X346" s="2"/>
      <c r="Y346" s="2"/>
      <c r="Z346" s="2"/>
      <c r="AA346" s="2"/>
      <c r="AB346" s="2"/>
      <c r="AC346" s="346" t="s">
        <v>626</v>
      </c>
      <c r="AD346" s="295">
        <v>6.7466037735849041E-2</v>
      </c>
      <c r="AE346" s="295">
        <v>4.3625471698113226E-2</v>
      </c>
      <c r="AF346" s="295">
        <v>3.5839150943396222E-2</v>
      </c>
      <c r="AG346" s="295">
        <v>3.4850943396226408E-2</v>
      </c>
      <c r="AH346" s="295">
        <v>3.4123584905660358E-2</v>
      </c>
      <c r="AI346" s="248" t="s">
        <v>307</v>
      </c>
      <c r="AJ346" s="320"/>
      <c r="AK346" s="2"/>
      <c r="AL346" s="2"/>
      <c r="AM346" s="2"/>
      <c r="AN346" s="2"/>
      <c r="AO346" s="2"/>
      <c r="AP346" s="2"/>
      <c r="AQ346" s="2"/>
      <c r="AR346" s="2"/>
      <c r="AS346" s="2"/>
      <c r="AT346" s="2"/>
    </row>
    <row r="347" spans="1:46" x14ac:dyDescent="0.25">
      <c r="A347" s="2"/>
      <c r="B347" s="95"/>
      <c r="C347" s="95"/>
      <c r="D347" s="95"/>
      <c r="E347" s="95"/>
      <c r="F347" s="95"/>
      <c r="G347" s="95"/>
      <c r="H347" s="95"/>
      <c r="I347" s="2"/>
      <c r="J347" s="2"/>
      <c r="K347" s="1"/>
      <c r="L347" s="2"/>
      <c r="M347" s="2"/>
      <c r="N347" s="2"/>
      <c r="O347" s="2"/>
      <c r="P347" s="2"/>
      <c r="Q347" s="2"/>
      <c r="R347" s="2"/>
      <c r="S347" s="2"/>
      <c r="T347" s="2"/>
      <c r="U347" s="2"/>
      <c r="V347" s="2"/>
      <c r="W347" s="2"/>
      <c r="X347" s="2"/>
      <c r="Y347" s="2"/>
      <c r="Z347" s="2"/>
      <c r="AA347" s="2"/>
      <c r="AB347" s="2"/>
      <c r="AC347" s="347" t="s">
        <v>627</v>
      </c>
      <c r="AD347" s="347"/>
      <c r="AE347" s="347"/>
      <c r="AF347" s="347"/>
      <c r="AG347" s="347"/>
      <c r="AH347" s="347"/>
      <c r="AI347" s="347"/>
      <c r="AJ347" s="329"/>
      <c r="AK347" s="2"/>
      <c r="AL347" s="2"/>
      <c r="AM347" s="2"/>
      <c r="AN347" s="2"/>
      <c r="AO347" s="2"/>
      <c r="AP347" s="2"/>
      <c r="AQ347" s="2"/>
      <c r="AR347" s="2"/>
      <c r="AS347" s="2"/>
      <c r="AT347" s="2"/>
    </row>
    <row r="348" spans="1:46" x14ac:dyDescent="0.25">
      <c r="A348" s="2"/>
      <c r="B348" s="95"/>
      <c r="C348" s="95"/>
      <c r="D348" s="95"/>
      <c r="E348" s="95"/>
      <c r="F348" s="95"/>
      <c r="G348" s="95"/>
      <c r="H348" s="95"/>
      <c r="I348" s="2"/>
      <c r="J348" s="2"/>
      <c r="K348" s="1"/>
      <c r="L348" s="2"/>
      <c r="M348" s="2"/>
      <c r="N348" s="2"/>
      <c r="O348" s="2"/>
      <c r="P348" s="2"/>
      <c r="Q348" s="2"/>
      <c r="R348" s="2"/>
      <c r="S348" s="2"/>
      <c r="T348" s="2"/>
      <c r="U348" s="2"/>
      <c r="V348" s="2"/>
      <c r="W348" s="2"/>
      <c r="X348" s="2"/>
      <c r="Y348" s="2"/>
      <c r="Z348" s="2"/>
      <c r="AA348" s="2"/>
      <c r="AB348" s="2"/>
      <c r="AC348" s="347"/>
      <c r="AD348" s="347"/>
      <c r="AE348" s="347"/>
      <c r="AF348" s="347"/>
      <c r="AG348" s="347"/>
      <c r="AH348" s="347"/>
      <c r="AI348" s="347"/>
      <c r="AJ348" s="348"/>
      <c r="AK348" s="2"/>
      <c r="AL348" s="2"/>
      <c r="AM348" s="2"/>
      <c r="AN348" s="2"/>
      <c r="AO348" s="2"/>
      <c r="AP348" s="2"/>
      <c r="AQ348" s="2"/>
      <c r="AR348" s="2"/>
      <c r="AS348" s="2"/>
      <c r="AT348" s="2"/>
    </row>
    <row r="349" spans="1:46" x14ac:dyDescent="0.25">
      <c r="A349" s="2"/>
      <c r="B349" s="95"/>
      <c r="C349" s="95"/>
      <c r="D349" s="95"/>
      <c r="E349" s="95"/>
      <c r="F349" s="95"/>
      <c r="G349" s="95"/>
      <c r="H349" s="95"/>
      <c r="I349" s="2"/>
      <c r="J349" s="2"/>
      <c r="K349" s="1"/>
      <c r="L349" s="2"/>
      <c r="M349" s="2"/>
      <c r="N349" s="2"/>
      <c r="O349" s="2"/>
      <c r="P349" s="2"/>
      <c r="Q349" s="2"/>
      <c r="R349" s="2"/>
      <c r="S349" s="2"/>
      <c r="T349" s="2"/>
      <c r="U349" s="2"/>
      <c r="V349" s="2"/>
      <c r="W349" s="2"/>
      <c r="X349" s="2"/>
      <c r="Y349" s="2"/>
      <c r="Z349" s="2"/>
      <c r="AA349" s="2"/>
      <c r="AB349" s="2"/>
      <c r="AC349" s="347"/>
      <c r="AD349" s="347"/>
      <c r="AE349" s="347"/>
      <c r="AF349" s="347"/>
      <c r="AG349" s="347"/>
      <c r="AH349" s="347"/>
      <c r="AI349" s="347"/>
      <c r="AJ349" s="348"/>
      <c r="AK349" s="2"/>
      <c r="AL349" s="2"/>
      <c r="AM349" s="2"/>
      <c r="AN349" s="2"/>
      <c r="AO349" s="2"/>
      <c r="AP349" s="2"/>
      <c r="AQ349" s="2"/>
      <c r="AR349" s="2"/>
      <c r="AS349" s="2"/>
      <c r="AT349" s="2"/>
    </row>
    <row r="350" spans="1:46" x14ac:dyDescent="0.25">
      <c r="A350" s="2"/>
      <c r="B350" s="95"/>
      <c r="C350" s="95"/>
      <c r="D350" s="95"/>
      <c r="E350" s="95"/>
      <c r="F350" s="95"/>
      <c r="G350" s="95"/>
      <c r="H350" s="95"/>
      <c r="I350" s="2"/>
      <c r="J350" s="2"/>
      <c r="K350" s="1"/>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348"/>
      <c r="AK350" s="2"/>
      <c r="AL350" s="2"/>
      <c r="AM350" s="2"/>
      <c r="AN350" s="2"/>
      <c r="AO350" s="2"/>
      <c r="AP350" s="2"/>
      <c r="AQ350" s="2"/>
      <c r="AR350" s="2"/>
      <c r="AS350" s="2"/>
      <c r="AT350" s="2"/>
    </row>
    <row r="351" spans="1:46" x14ac:dyDescent="0.25">
      <c r="A351" s="2"/>
      <c r="B351" s="95"/>
      <c r="C351" s="95"/>
      <c r="D351" s="95"/>
      <c r="E351" s="95"/>
      <c r="F351" s="95"/>
      <c r="G351" s="95"/>
      <c r="H351" s="95"/>
      <c r="I351" s="2"/>
      <c r="J351" s="2"/>
      <c r="K351" s="1"/>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348"/>
      <c r="AK351" s="2"/>
      <c r="AL351" s="2"/>
      <c r="AM351" s="2"/>
      <c r="AN351" s="2"/>
      <c r="AO351" s="2"/>
      <c r="AP351" s="2"/>
      <c r="AQ351" s="2"/>
      <c r="AR351" s="2"/>
      <c r="AS351" s="2"/>
      <c r="AT351" s="2"/>
    </row>
    <row r="352" spans="1:46" x14ac:dyDescent="0.25">
      <c r="A352" s="2"/>
      <c r="B352" s="95"/>
      <c r="C352" s="95"/>
      <c r="D352" s="95"/>
      <c r="E352" s="95"/>
      <c r="F352" s="95"/>
      <c r="G352" s="95"/>
      <c r="H352" s="95"/>
      <c r="I352" s="2"/>
      <c r="J352" s="2"/>
      <c r="K352" s="1"/>
      <c r="L352" s="2"/>
      <c r="M352" s="2"/>
      <c r="N352" s="2"/>
      <c r="O352" s="2"/>
      <c r="P352" s="2"/>
      <c r="Q352" s="2"/>
      <c r="R352" s="2"/>
      <c r="S352" s="2"/>
      <c r="T352" s="2"/>
      <c r="U352" s="2"/>
      <c r="V352" s="2"/>
      <c r="W352" s="2"/>
      <c r="X352" s="2"/>
      <c r="Y352" s="2"/>
      <c r="Z352" s="2"/>
      <c r="AA352" s="2"/>
      <c r="AB352" s="2"/>
      <c r="AC352" s="2"/>
      <c r="AD352" s="349"/>
      <c r="AE352" s="349"/>
      <c r="AF352" s="349"/>
      <c r="AG352" s="349"/>
      <c r="AH352" s="349"/>
      <c r="AI352" s="2"/>
      <c r="AJ352" s="2"/>
      <c r="AK352" s="2"/>
      <c r="AL352" s="2"/>
      <c r="AM352" s="2"/>
      <c r="AN352" s="2"/>
      <c r="AO352" s="2"/>
      <c r="AP352" s="2"/>
      <c r="AQ352" s="2"/>
      <c r="AR352" s="2"/>
      <c r="AS352" s="2"/>
      <c r="AT352" s="2"/>
    </row>
    <row r="353" spans="1:46" x14ac:dyDescent="0.25">
      <c r="A353" s="2"/>
      <c r="B353" s="95"/>
      <c r="C353" s="95"/>
      <c r="D353" s="95"/>
      <c r="E353" s="95"/>
      <c r="F353" s="95"/>
      <c r="G353" s="95"/>
      <c r="H353" s="95"/>
      <c r="I353" s="2"/>
      <c r="J353" s="2"/>
      <c r="K353" s="1"/>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row>
    <row r="354" spans="1:46" x14ac:dyDescent="0.25">
      <c r="A354" s="2"/>
      <c r="B354" s="95"/>
      <c r="C354" s="95"/>
      <c r="D354" s="95"/>
      <c r="E354" s="95"/>
      <c r="F354" s="95"/>
      <c r="G354" s="95"/>
      <c r="H354" s="95"/>
      <c r="I354" s="2"/>
      <c r="J354" s="2"/>
      <c r="K354" s="1"/>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row>
    <row r="355" spans="1:46" x14ac:dyDescent="0.25">
      <c r="A355" s="2"/>
      <c r="B355" s="95"/>
      <c r="C355" s="95"/>
      <c r="D355" s="95"/>
      <c r="E355" s="95"/>
      <c r="F355" s="95"/>
      <c r="G355" s="95"/>
      <c r="H355" s="95"/>
      <c r="I355" s="2"/>
      <c r="J355" s="2"/>
      <c r="K355" s="1"/>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row>
    <row r="356" spans="1:46" x14ac:dyDescent="0.25">
      <c r="A356" s="2"/>
      <c r="B356" s="95"/>
      <c r="C356" s="95"/>
      <c r="D356" s="95"/>
      <c r="E356" s="95"/>
      <c r="F356" s="95"/>
      <c r="G356" s="95"/>
      <c r="H356" s="95"/>
      <c r="I356" s="2"/>
      <c r="J356" s="2"/>
      <c r="K356" s="1"/>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row>
    <row r="357" spans="1:46" x14ac:dyDescent="0.25">
      <c r="A357" s="2"/>
      <c r="B357" s="95"/>
      <c r="C357" s="95"/>
      <c r="D357" s="95"/>
      <c r="E357" s="95"/>
      <c r="F357" s="95"/>
      <c r="G357" s="95"/>
      <c r="H357" s="95"/>
      <c r="I357" s="2"/>
      <c r="J357" s="2"/>
      <c r="K357" s="1"/>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row>
    <row r="358" spans="1:46" x14ac:dyDescent="0.25">
      <c r="A358" s="2"/>
      <c r="B358" s="95"/>
      <c r="C358" s="95"/>
      <c r="D358" s="95"/>
      <c r="E358" s="95"/>
      <c r="F358" s="95"/>
      <c r="G358" s="95"/>
      <c r="H358" s="95"/>
      <c r="I358" s="2"/>
      <c r="J358" s="2"/>
      <c r="K358" s="1"/>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row>
    <row r="359" spans="1:46" x14ac:dyDescent="0.25">
      <c r="A359" s="2"/>
      <c r="B359" s="95"/>
      <c r="C359" s="95"/>
      <c r="D359" s="95"/>
      <c r="E359" s="95"/>
      <c r="F359" s="95"/>
      <c r="G359" s="95"/>
      <c r="H359" s="95"/>
      <c r="I359" s="2"/>
      <c r="J359" s="2"/>
      <c r="K359" s="1"/>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row>
    <row r="360" spans="1:46" x14ac:dyDescent="0.25">
      <c r="A360" s="2"/>
      <c r="B360" s="95"/>
      <c r="C360" s="95"/>
      <c r="D360" s="95"/>
      <c r="E360" s="95"/>
      <c r="F360" s="95"/>
      <c r="G360" s="95"/>
      <c r="H360" s="95"/>
      <c r="I360" s="2"/>
      <c r="J360" s="2"/>
      <c r="K360" s="1"/>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row>
    <row r="361" spans="1:46" x14ac:dyDescent="0.25">
      <c r="A361" s="2"/>
      <c r="B361" s="95"/>
      <c r="C361" s="95"/>
      <c r="D361" s="95"/>
      <c r="E361" s="95"/>
      <c r="F361" s="95"/>
      <c r="G361" s="95"/>
      <c r="H361" s="95"/>
      <c r="I361" s="2"/>
      <c r="J361" s="2"/>
      <c r="K361" s="1"/>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row>
    <row r="362" spans="1:46" x14ac:dyDescent="0.25">
      <c r="A362" s="2"/>
      <c r="B362" s="95"/>
      <c r="C362" s="95"/>
      <c r="D362" s="95"/>
      <c r="E362" s="95"/>
      <c r="F362" s="95"/>
      <c r="G362" s="95"/>
      <c r="H362" s="95"/>
      <c r="I362" s="2"/>
      <c r="J362" s="2"/>
      <c r="K362" s="1"/>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row>
    <row r="363" spans="1:46" x14ac:dyDescent="0.25">
      <c r="A363" s="2"/>
      <c r="B363" s="95"/>
      <c r="C363" s="95"/>
      <c r="D363" s="95"/>
      <c r="E363" s="95"/>
      <c r="F363" s="95"/>
      <c r="G363" s="95"/>
      <c r="H363" s="95"/>
      <c r="I363" s="2"/>
      <c r="J363" s="2"/>
      <c r="K363" s="1"/>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row>
    <row r="364" spans="1:46" x14ac:dyDescent="0.25">
      <c r="A364" s="2"/>
      <c r="B364" s="95"/>
      <c r="C364" s="95"/>
      <c r="D364" s="95"/>
      <c r="E364" s="95"/>
      <c r="F364" s="95"/>
      <c r="G364" s="95"/>
      <c r="H364" s="95"/>
      <c r="I364" s="2"/>
      <c r="J364" s="2"/>
      <c r="K364" s="1"/>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row>
    <row r="365" spans="1:46" x14ac:dyDescent="0.25">
      <c r="A365" s="2"/>
      <c r="B365" s="95"/>
      <c r="C365" s="95"/>
      <c r="D365" s="95"/>
      <c r="E365" s="95"/>
      <c r="F365" s="95"/>
      <c r="G365" s="95"/>
      <c r="H365" s="95"/>
      <c r="I365" s="2"/>
      <c r="J365" s="2"/>
      <c r="K365" s="1"/>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row>
    <row r="366" spans="1:46" x14ac:dyDescent="0.25">
      <c r="A366" s="2"/>
      <c r="B366" s="95"/>
      <c r="C366" s="95"/>
      <c r="D366" s="95"/>
      <c r="E366" s="95"/>
      <c r="F366" s="95"/>
      <c r="G366" s="95"/>
      <c r="H366" s="95"/>
      <c r="I366" s="2"/>
      <c r="J366" s="2"/>
      <c r="K366" s="1"/>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row>
    <row r="367" spans="1:46" x14ac:dyDescent="0.25">
      <c r="A367" s="2"/>
      <c r="B367" s="95"/>
      <c r="C367" s="95"/>
      <c r="D367" s="95"/>
      <c r="E367" s="95"/>
      <c r="F367" s="95"/>
      <c r="G367" s="95"/>
      <c r="H367" s="95"/>
      <c r="I367" s="2"/>
      <c r="J367" s="2"/>
      <c r="K367" s="1"/>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row>
    <row r="368" spans="1:46" x14ac:dyDescent="0.25">
      <c r="A368" s="2"/>
      <c r="B368" s="95"/>
      <c r="C368" s="95"/>
      <c r="D368" s="95"/>
      <c r="E368" s="95"/>
      <c r="F368" s="95"/>
      <c r="G368" s="95"/>
      <c r="H368" s="95"/>
      <c r="I368" s="2"/>
      <c r="J368" s="2"/>
      <c r="K368" s="1"/>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row>
    <row r="369" spans="1:46" x14ac:dyDescent="0.25">
      <c r="A369" s="2"/>
      <c r="B369" s="95"/>
      <c r="C369" s="95"/>
      <c r="D369" s="95"/>
      <c r="E369" s="95"/>
      <c r="F369" s="95"/>
      <c r="G369" s="95"/>
      <c r="H369" s="95"/>
      <c r="I369" s="2"/>
      <c r="J369" s="2"/>
      <c r="K369" s="1"/>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row>
    <row r="370" spans="1:46" x14ac:dyDescent="0.25">
      <c r="A370" s="2"/>
      <c r="B370" s="95"/>
      <c r="C370" s="95"/>
      <c r="D370" s="95"/>
      <c r="E370" s="95"/>
      <c r="F370" s="95"/>
      <c r="G370" s="95"/>
      <c r="H370" s="95"/>
      <c r="I370" s="2"/>
      <c r="J370" s="2"/>
      <c r="K370" s="1"/>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row>
    <row r="371" spans="1:46" x14ac:dyDescent="0.25">
      <c r="A371" s="2"/>
      <c r="B371" s="95"/>
      <c r="C371" s="95"/>
      <c r="D371" s="95"/>
      <c r="E371" s="95"/>
      <c r="F371" s="95"/>
      <c r="G371" s="95"/>
      <c r="H371" s="95"/>
      <c r="I371" s="2"/>
      <c r="J371" s="2"/>
      <c r="K371" s="1"/>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row>
    <row r="372" spans="1:46" x14ac:dyDescent="0.25">
      <c r="A372" s="2"/>
      <c r="B372" s="95"/>
      <c r="C372" s="95"/>
      <c r="D372" s="95"/>
      <c r="E372" s="95"/>
      <c r="F372" s="95"/>
      <c r="G372" s="95"/>
      <c r="H372" s="95"/>
      <c r="I372" s="2"/>
      <c r="J372" s="2"/>
      <c r="K372" s="1"/>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row>
    <row r="373" spans="1:46" x14ac:dyDescent="0.25">
      <c r="A373" s="2"/>
      <c r="B373" s="95"/>
      <c r="C373" s="95"/>
      <c r="D373" s="95"/>
      <c r="E373" s="95"/>
      <c r="F373" s="95"/>
      <c r="G373" s="95"/>
      <c r="H373" s="95"/>
      <c r="I373" s="2"/>
      <c r="J373" s="2"/>
      <c r="K373" s="1"/>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row>
    <row r="374" spans="1:46" ht="15.75" thickBot="1" x14ac:dyDescent="0.3">
      <c r="A374" s="2"/>
      <c r="B374" s="95"/>
      <c r="C374" s="95"/>
      <c r="D374" s="95"/>
      <c r="E374" s="95"/>
      <c r="F374" s="95"/>
      <c r="G374" s="95"/>
      <c r="H374" s="95"/>
      <c r="I374" s="2"/>
      <c r="J374" s="2"/>
      <c r="K374" s="1"/>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row>
    <row r="375" spans="1:46" x14ac:dyDescent="0.25">
      <c r="A375" s="2"/>
      <c r="B375" s="95"/>
      <c r="C375" s="95"/>
      <c r="D375" s="95"/>
      <c r="E375" s="95"/>
      <c r="F375" s="95"/>
      <c r="G375" s="95"/>
      <c r="H375" s="95"/>
      <c r="I375" s="2"/>
      <c r="J375" s="2"/>
      <c r="K375" s="1"/>
      <c r="L375" s="2"/>
      <c r="M375" s="2"/>
      <c r="N375" s="2"/>
      <c r="O375" s="2"/>
      <c r="P375" s="2"/>
      <c r="Q375" s="2"/>
      <c r="R375" s="2"/>
      <c r="S375" s="2"/>
      <c r="T375" s="2"/>
      <c r="U375" s="2"/>
      <c r="V375" s="2"/>
      <c r="W375" s="2"/>
      <c r="X375" s="2"/>
      <c r="Y375" s="2"/>
      <c r="Z375" s="2"/>
      <c r="AA375" s="2"/>
      <c r="AB375" s="2"/>
      <c r="AC375" s="350"/>
      <c r="AD375" s="351"/>
      <c r="AE375" s="351"/>
      <c r="AF375" s="351"/>
      <c r="AG375" s="351"/>
      <c r="AH375" s="351"/>
      <c r="AI375" s="351"/>
      <c r="AJ375" s="351"/>
      <c r="AK375" s="351"/>
      <c r="AL375" s="351"/>
      <c r="AM375" s="351"/>
      <c r="AN375" s="352"/>
      <c r="AO375" s="2"/>
      <c r="AP375" s="2"/>
      <c r="AQ375" s="2"/>
      <c r="AR375" s="2"/>
      <c r="AS375" s="2"/>
      <c r="AT375" s="2"/>
    </row>
    <row r="376" spans="1:46" x14ac:dyDescent="0.25">
      <c r="A376" s="2"/>
      <c r="B376" s="95"/>
      <c r="C376" s="95"/>
      <c r="D376" s="95"/>
      <c r="E376" s="95"/>
      <c r="F376" s="95"/>
      <c r="G376" s="95"/>
      <c r="H376" s="95"/>
      <c r="I376" s="2"/>
      <c r="J376" s="2"/>
      <c r="K376" s="1"/>
      <c r="L376" s="2"/>
      <c r="M376" s="2"/>
      <c r="N376" s="2"/>
      <c r="O376" s="2"/>
      <c r="P376" s="2"/>
      <c r="Q376" s="2"/>
      <c r="R376" s="2"/>
      <c r="S376" s="2"/>
      <c r="T376" s="2"/>
      <c r="U376" s="2"/>
      <c r="V376" s="2"/>
      <c r="W376" s="2"/>
      <c r="X376" s="2"/>
      <c r="Y376" s="2"/>
      <c r="Z376" s="2"/>
      <c r="AA376" s="2"/>
      <c r="AB376" s="2"/>
      <c r="AC376" s="353" t="s">
        <v>628</v>
      </c>
      <c r="AD376" s="354"/>
      <c r="AE376" s="354"/>
      <c r="AF376" s="354"/>
      <c r="AG376" s="354"/>
      <c r="AH376" s="354"/>
      <c r="AI376" s="354"/>
      <c r="AJ376" s="354"/>
      <c r="AK376" s="354"/>
      <c r="AL376" s="355"/>
      <c r="AM376" s="355"/>
      <c r="AN376" s="356"/>
      <c r="AO376" s="36"/>
      <c r="AP376" s="36"/>
      <c r="AQ376" s="36"/>
      <c r="AR376" s="2"/>
      <c r="AS376" s="2"/>
      <c r="AT376" s="2"/>
    </row>
    <row r="377" spans="1:46" x14ac:dyDescent="0.25">
      <c r="A377" s="2"/>
      <c r="B377" s="95"/>
      <c r="C377" s="95"/>
      <c r="D377" s="95"/>
      <c r="E377" s="95"/>
      <c r="F377" s="95"/>
      <c r="G377" s="95"/>
      <c r="H377" s="95"/>
      <c r="I377" s="2"/>
      <c r="J377" s="2"/>
      <c r="K377" s="1"/>
      <c r="L377" s="2"/>
      <c r="M377" s="2"/>
      <c r="N377" s="2"/>
      <c r="O377" s="2"/>
      <c r="P377" s="2"/>
      <c r="Q377" s="2"/>
      <c r="R377" s="2"/>
      <c r="S377" s="2"/>
      <c r="T377" s="2"/>
      <c r="U377" s="2"/>
      <c r="V377" s="2"/>
      <c r="W377" s="2"/>
      <c r="X377" s="2"/>
      <c r="Y377" s="2"/>
      <c r="Z377" s="2"/>
      <c r="AA377" s="2"/>
      <c r="AB377" s="2"/>
      <c r="AC377" s="357"/>
      <c r="AD377" s="354"/>
      <c r="AE377" s="354"/>
      <c r="AF377" s="358" t="s">
        <v>629</v>
      </c>
      <c r="AG377" s="359"/>
      <c r="AH377" s="359"/>
      <c r="AI377" s="359"/>
      <c r="AJ377" s="359"/>
      <c r="AK377" s="360"/>
      <c r="AL377" s="361"/>
      <c r="AM377" s="361"/>
      <c r="AN377" s="356"/>
      <c r="AO377" s="36"/>
      <c r="AP377" s="36"/>
      <c r="AQ377" s="36"/>
      <c r="AR377" s="2"/>
      <c r="AS377" s="2"/>
      <c r="AT377" s="2"/>
    </row>
    <row r="378" spans="1:46" x14ac:dyDescent="0.25">
      <c r="A378" s="2"/>
      <c r="B378" s="95"/>
      <c r="C378" s="95"/>
      <c r="D378" s="95"/>
      <c r="E378" s="95"/>
      <c r="F378" s="95"/>
      <c r="G378" s="95"/>
      <c r="H378" s="95"/>
      <c r="I378" s="2"/>
      <c r="J378" s="2"/>
      <c r="K378" s="1"/>
      <c r="L378" s="2"/>
      <c r="M378" s="2"/>
      <c r="N378" s="2"/>
      <c r="O378" s="2"/>
      <c r="P378" s="2"/>
      <c r="Q378" s="2"/>
      <c r="R378" s="2"/>
      <c r="S378" s="2"/>
      <c r="T378" s="2"/>
      <c r="U378" s="2"/>
      <c r="V378" s="2"/>
      <c r="W378" s="2"/>
      <c r="X378" s="2"/>
      <c r="Y378" s="2"/>
      <c r="Z378" s="2"/>
      <c r="AA378" s="2"/>
      <c r="AB378" s="2"/>
      <c r="AC378" s="357"/>
      <c r="AD378" s="354"/>
      <c r="AE378" s="354"/>
      <c r="AF378" s="362">
        <v>2011</v>
      </c>
      <c r="AG378" s="362">
        <v>2012</v>
      </c>
      <c r="AH378" s="362">
        <v>2013</v>
      </c>
      <c r="AI378" s="362">
        <v>2014</v>
      </c>
      <c r="AJ378" s="362">
        <v>2015</v>
      </c>
      <c r="AK378" s="362">
        <v>2016</v>
      </c>
      <c r="AL378" s="362">
        <v>2017</v>
      </c>
      <c r="AM378" s="362">
        <v>2018</v>
      </c>
      <c r="AN378" s="356"/>
      <c r="AO378" s="36"/>
      <c r="AP378" s="36"/>
      <c r="AQ378" s="36"/>
      <c r="AR378" s="2"/>
      <c r="AS378" s="2"/>
      <c r="AT378" s="2"/>
    </row>
    <row r="379" spans="1:46" x14ac:dyDescent="0.25">
      <c r="A379" s="2"/>
      <c r="B379" s="95"/>
      <c r="C379" s="95"/>
      <c r="D379" s="95"/>
      <c r="E379" s="95"/>
      <c r="F379" s="95"/>
      <c r="G379" s="95"/>
      <c r="H379" s="95"/>
      <c r="I379" s="2"/>
      <c r="J379" s="2"/>
      <c r="K379" s="1"/>
      <c r="L379" s="2"/>
      <c r="M379" s="2"/>
      <c r="N379" s="2"/>
      <c r="O379" s="2"/>
      <c r="P379" s="2"/>
      <c r="Q379" s="2"/>
      <c r="R379" s="2"/>
      <c r="S379" s="2"/>
      <c r="T379" s="2"/>
      <c r="U379" s="2"/>
      <c r="V379" s="2"/>
      <c r="W379" s="2"/>
      <c r="X379" s="2"/>
      <c r="Y379" s="2"/>
      <c r="Z379" s="2"/>
      <c r="AA379" s="2"/>
      <c r="AB379" s="2"/>
      <c r="AC379" s="357"/>
      <c r="AD379" s="363" t="s">
        <v>630</v>
      </c>
      <c r="AE379" s="354"/>
      <c r="AF379" s="364"/>
      <c r="AG379" s="365" t="s">
        <v>307</v>
      </c>
      <c r="AH379" s="366">
        <v>6.7466037735849041E-2</v>
      </c>
      <c r="AI379" s="366">
        <v>4.3625471698113226E-2</v>
      </c>
      <c r="AJ379" s="366">
        <v>3.5839150943396222E-2</v>
      </c>
      <c r="AK379" s="366">
        <v>3.4850943396226408E-2</v>
      </c>
      <c r="AL379" s="366">
        <v>3.4123584905660358E-2</v>
      </c>
      <c r="AM379" s="365" t="s">
        <v>307</v>
      </c>
      <c r="AN379" s="356"/>
      <c r="AO379" s="36"/>
      <c r="AP379" s="36"/>
      <c r="AQ379" s="36"/>
      <c r="AR379" s="2"/>
      <c r="AS379" s="2"/>
      <c r="AT379" s="2"/>
    </row>
    <row r="380" spans="1:46" x14ac:dyDescent="0.25">
      <c r="A380" s="2"/>
      <c r="B380" s="95"/>
      <c r="C380" s="95"/>
      <c r="D380" s="95"/>
      <c r="E380" s="95"/>
      <c r="F380" s="95"/>
      <c r="G380" s="95"/>
      <c r="H380" s="95"/>
      <c r="I380" s="2"/>
      <c r="J380" s="2"/>
      <c r="K380" s="1"/>
      <c r="L380" s="2"/>
      <c r="M380" s="2"/>
      <c r="N380" s="2"/>
      <c r="O380" s="2"/>
      <c r="P380" s="2"/>
      <c r="Q380" s="2"/>
      <c r="R380" s="2"/>
      <c r="S380" s="2"/>
      <c r="T380" s="2"/>
      <c r="U380" s="2"/>
      <c r="V380" s="2"/>
      <c r="W380" s="2"/>
      <c r="X380" s="2"/>
      <c r="Y380" s="2"/>
      <c r="Z380" s="2"/>
      <c r="AA380" s="2"/>
      <c r="AB380" s="2"/>
      <c r="AC380" s="357"/>
      <c r="AD380" s="354" t="s">
        <v>631</v>
      </c>
      <c r="AE380" s="354"/>
      <c r="AF380" s="364"/>
      <c r="AG380" s="365" t="s">
        <v>307</v>
      </c>
      <c r="AH380" s="367">
        <f>'Survey History Table'!T19</f>
        <v>5.4083809523809506E-2</v>
      </c>
      <c r="AI380" s="367">
        <f>'Survey History Table'!T20</f>
        <v>4.3714761904761888E-2</v>
      </c>
      <c r="AJ380" s="367">
        <f>'Survey History Table'!T21</f>
        <v>3.6523333333333317E-2</v>
      </c>
      <c r="AK380" s="367">
        <f>'Survey History Table'!T22</f>
        <v>3.520190476190474E-2</v>
      </c>
      <c r="AL380" s="368">
        <f>'Survey History Table'!T23</f>
        <v>3.4643809523809486E-2</v>
      </c>
      <c r="AM380" s="365" t="s">
        <v>307</v>
      </c>
      <c r="AN380" s="356"/>
      <c r="AO380" s="36"/>
      <c r="AP380" s="36"/>
      <c r="AQ380" s="36"/>
      <c r="AR380" s="2"/>
      <c r="AS380" s="2"/>
      <c r="AT380" s="2"/>
    </row>
    <row r="381" spans="1:46" x14ac:dyDescent="0.25">
      <c r="A381" s="2"/>
      <c r="B381" s="95"/>
      <c r="C381" s="95"/>
      <c r="D381" s="95"/>
      <c r="E381" s="95"/>
      <c r="F381" s="95"/>
      <c r="G381" s="95"/>
      <c r="H381" s="95"/>
      <c r="I381" s="2"/>
      <c r="J381" s="2"/>
      <c r="K381" s="1"/>
      <c r="L381" s="2"/>
      <c r="M381" s="2"/>
      <c r="N381" s="2"/>
      <c r="O381" s="2"/>
      <c r="P381" s="2"/>
      <c r="Q381" s="2"/>
      <c r="R381" s="2"/>
      <c r="S381" s="2"/>
      <c r="T381" s="2"/>
      <c r="U381" s="2"/>
      <c r="V381" s="2"/>
      <c r="W381" s="2"/>
      <c r="X381" s="2"/>
      <c r="Y381" s="2"/>
      <c r="Z381" s="2"/>
      <c r="AA381" s="2"/>
      <c r="AB381" s="2"/>
      <c r="AC381" s="357"/>
      <c r="AD381" s="354" t="s">
        <v>632</v>
      </c>
      <c r="AE381" s="354"/>
      <c r="AF381" s="364"/>
      <c r="AG381" s="365" t="s">
        <v>307</v>
      </c>
      <c r="AH381" s="369">
        <f>'Survey History Table'!Q19</f>
        <v>2.35E-2</v>
      </c>
      <c r="AI381" s="369">
        <f>'Survey History Table'!Q20</f>
        <v>3.0700000000000002E-2</v>
      </c>
      <c r="AJ381" s="369">
        <f>'Survey History Table'!Q21</f>
        <v>3.1300000000000001E-2</v>
      </c>
      <c r="AK381" s="369">
        <f>'Survey History Table'!Q22</f>
        <v>3.3500000000000002E-2</v>
      </c>
      <c r="AL381" s="365" t="s">
        <v>307</v>
      </c>
      <c r="AM381" s="365" t="s">
        <v>307</v>
      </c>
      <c r="AN381" s="356"/>
      <c r="AO381" s="36"/>
      <c r="AP381" s="36"/>
      <c r="AQ381" s="36"/>
      <c r="AR381" s="2"/>
      <c r="AS381" s="2"/>
      <c r="AT381" s="2"/>
    </row>
    <row r="382" spans="1:46" x14ac:dyDescent="0.25">
      <c r="A382" s="2"/>
      <c r="B382" s="95"/>
      <c r="C382" s="95"/>
      <c r="D382" s="95"/>
      <c r="E382" s="95"/>
      <c r="F382" s="95"/>
      <c r="G382" s="95"/>
      <c r="H382" s="95"/>
      <c r="I382" s="2"/>
      <c r="J382" s="2"/>
      <c r="K382" s="1"/>
      <c r="L382" s="2"/>
      <c r="M382" s="2"/>
      <c r="N382" s="2"/>
      <c r="O382" s="2"/>
      <c r="P382" s="2"/>
      <c r="Q382" s="2"/>
      <c r="R382" s="2"/>
      <c r="S382" s="2"/>
      <c r="T382" s="2"/>
      <c r="U382" s="2"/>
      <c r="V382" s="2"/>
      <c r="W382" s="2"/>
      <c r="X382" s="2"/>
      <c r="Y382" s="2"/>
      <c r="Z382" s="2"/>
      <c r="AA382" s="2"/>
      <c r="AB382" s="2"/>
      <c r="AC382" s="357"/>
      <c r="AD382" s="354" t="s">
        <v>633</v>
      </c>
      <c r="AE382" s="354"/>
      <c r="AF382" s="364"/>
      <c r="AG382" s="365" t="s">
        <v>307</v>
      </c>
      <c r="AH382" s="367">
        <f>'Survey History Table'!M19</f>
        <v>1.77E-2</v>
      </c>
      <c r="AI382" s="367">
        <f>'Survey History Table'!M20</f>
        <v>2.8000000000000001E-2</v>
      </c>
      <c r="AJ382" s="367">
        <f>'Survey History Table'!M21</f>
        <v>3.3399999999999999E-2</v>
      </c>
      <c r="AK382" s="367" t="s">
        <v>307</v>
      </c>
      <c r="AL382" s="365" t="s">
        <v>307</v>
      </c>
      <c r="AM382" s="365" t="s">
        <v>307</v>
      </c>
      <c r="AN382" s="356"/>
      <c r="AO382" s="36"/>
      <c r="AP382" s="36"/>
      <c r="AQ382" s="36"/>
      <c r="AR382" s="2"/>
      <c r="AS382" s="2"/>
      <c r="AT382" s="2"/>
    </row>
    <row r="383" spans="1:46" x14ac:dyDescent="0.25">
      <c r="A383" s="2"/>
      <c r="B383" s="95"/>
      <c r="C383" s="95"/>
      <c r="D383" s="95"/>
      <c r="E383" s="95"/>
      <c r="F383" s="95"/>
      <c r="G383" s="95"/>
      <c r="H383" s="95"/>
      <c r="I383" s="2"/>
      <c r="J383" s="2"/>
      <c r="K383" s="1"/>
      <c r="L383" s="2"/>
      <c r="M383" s="2"/>
      <c r="N383" s="2"/>
      <c r="O383" s="2"/>
      <c r="P383" s="2"/>
      <c r="Q383" s="2"/>
      <c r="R383" s="2"/>
      <c r="S383" s="2"/>
      <c r="T383" s="2"/>
      <c r="U383" s="2"/>
      <c r="V383" s="2"/>
      <c r="W383" s="2"/>
      <c r="X383" s="2"/>
      <c r="Y383" s="2"/>
      <c r="Z383" s="2"/>
      <c r="AA383" s="2"/>
      <c r="AB383" s="2"/>
      <c r="AC383" s="357"/>
      <c r="AD383" s="354" t="s">
        <v>634</v>
      </c>
      <c r="AE383" s="354"/>
      <c r="AF383" s="364"/>
      <c r="AG383" s="365" t="s">
        <v>307</v>
      </c>
      <c r="AH383" s="367">
        <f>'Survey History Table'!E19</f>
        <v>3.3601834862385306E-2</v>
      </c>
      <c r="AI383" s="367">
        <f>'Survey History Table'!E20</f>
        <v>3.7173394495412806E-2</v>
      </c>
      <c r="AJ383" s="367" t="s">
        <v>307</v>
      </c>
      <c r="AK383" s="367" t="s">
        <v>307</v>
      </c>
      <c r="AL383" s="365" t="s">
        <v>307</v>
      </c>
      <c r="AM383" s="365" t="s">
        <v>307</v>
      </c>
      <c r="AN383" s="356"/>
      <c r="AO383" s="36"/>
      <c r="AP383" s="36"/>
      <c r="AQ383" s="36"/>
      <c r="AR383" s="2"/>
      <c r="AS383" s="2"/>
      <c r="AT383" s="2"/>
    </row>
    <row r="384" spans="1:46" ht="15.75" thickBot="1" x14ac:dyDescent="0.3">
      <c r="A384" s="2"/>
      <c r="B384" s="95"/>
      <c r="C384" s="95"/>
      <c r="D384" s="95"/>
      <c r="E384" s="95"/>
      <c r="F384" s="95"/>
      <c r="G384" s="95"/>
      <c r="H384" s="95"/>
      <c r="I384" s="2"/>
      <c r="J384" s="2"/>
      <c r="K384" s="1"/>
      <c r="L384" s="2"/>
      <c r="M384" s="2"/>
      <c r="N384" s="2"/>
      <c r="O384" s="2"/>
      <c r="P384" s="2"/>
      <c r="Q384" s="2"/>
      <c r="R384" s="2"/>
      <c r="S384" s="2"/>
      <c r="T384" s="2"/>
      <c r="U384" s="2"/>
      <c r="V384" s="2"/>
      <c r="W384" s="2"/>
      <c r="X384" s="2"/>
      <c r="Y384" s="2"/>
      <c r="Z384" s="2"/>
      <c r="AA384" s="2"/>
      <c r="AB384" s="2"/>
      <c r="AC384" s="357"/>
      <c r="AD384" s="370" t="s">
        <v>602</v>
      </c>
      <c r="AE384" s="370"/>
      <c r="AF384" s="371"/>
      <c r="AG384" s="365" t="s">
        <v>307</v>
      </c>
      <c r="AH384" s="320">
        <v>3.6049999999999999E-2</v>
      </c>
      <c r="AI384" s="320">
        <v>3.6049999999999999E-2</v>
      </c>
      <c r="AJ384" s="320">
        <v>3.6049999999999999E-2</v>
      </c>
      <c r="AK384" s="320">
        <v>3.6049999999999999E-2</v>
      </c>
      <c r="AL384" s="320">
        <v>3.6049999999999999E-2</v>
      </c>
      <c r="AM384" s="365" t="s">
        <v>307</v>
      </c>
      <c r="AN384" s="356"/>
      <c r="AO384" s="36"/>
      <c r="AP384" s="36"/>
      <c r="AQ384" s="36"/>
      <c r="AR384" s="2"/>
      <c r="AS384" s="2"/>
      <c r="AT384" s="2"/>
    </row>
    <row r="385" spans="1:46" x14ac:dyDescent="0.25">
      <c r="A385" s="2"/>
      <c r="B385" s="95"/>
      <c r="C385" s="95"/>
      <c r="D385" s="95"/>
      <c r="E385" s="95"/>
      <c r="F385" s="95"/>
      <c r="G385" s="95"/>
      <c r="H385" s="95"/>
      <c r="I385" s="2"/>
      <c r="J385" s="2"/>
      <c r="K385" s="1"/>
      <c r="L385" s="2"/>
      <c r="M385" s="2"/>
      <c r="N385" s="2"/>
      <c r="O385" s="2"/>
      <c r="P385" s="2"/>
      <c r="Q385" s="2"/>
      <c r="R385" s="2"/>
      <c r="S385" s="2"/>
      <c r="T385" s="2"/>
      <c r="U385" s="2"/>
      <c r="V385" s="2"/>
      <c r="W385" s="2"/>
      <c r="X385" s="2"/>
      <c r="Y385" s="2"/>
      <c r="Z385" s="2"/>
      <c r="AA385" s="2"/>
      <c r="AB385" s="2"/>
      <c r="AC385" s="372" t="s">
        <v>635</v>
      </c>
      <c r="AD385" s="373"/>
      <c r="AE385" s="374"/>
      <c r="AF385" s="375"/>
      <c r="AG385" s="375"/>
      <c r="AH385" s="375"/>
      <c r="AI385" s="375"/>
      <c r="AJ385" s="375"/>
      <c r="AK385" s="375"/>
      <c r="AL385" s="375"/>
      <c r="AM385" s="364"/>
      <c r="AN385" s="376"/>
      <c r="AO385" s="377"/>
      <c r="AP385" s="377"/>
      <c r="AQ385" s="377"/>
      <c r="AR385" s="2"/>
      <c r="AS385" s="2"/>
      <c r="AT385" s="2"/>
    </row>
    <row r="386" spans="1:46" x14ac:dyDescent="0.25">
      <c r="A386" s="2"/>
      <c r="B386" s="95"/>
      <c r="C386" s="95"/>
      <c r="D386" s="95"/>
      <c r="E386" s="95"/>
      <c r="F386" s="95"/>
      <c r="G386" s="95"/>
      <c r="H386" s="95"/>
      <c r="I386" s="2"/>
      <c r="J386" s="2"/>
      <c r="K386" s="1"/>
      <c r="L386" s="2"/>
      <c r="M386" s="2"/>
      <c r="N386" s="2"/>
      <c r="O386" s="2"/>
      <c r="P386" s="2"/>
      <c r="Q386" s="2"/>
      <c r="R386" s="2"/>
      <c r="S386" s="2"/>
      <c r="T386" s="2"/>
      <c r="U386" s="2"/>
      <c r="V386" s="2"/>
      <c r="W386" s="2"/>
      <c r="X386" s="2"/>
      <c r="Y386" s="2"/>
      <c r="Z386" s="2"/>
      <c r="AA386" s="2"/>
      <c r="AB386" s="2"/>
      <c r="AC386" s="378">
        <v>135.22</v>
      </c>
      <c r="AD386" s="379" t="s">
        <v>636</v>
      </c>
      <c r="AE386" s="380"/>
      <c r="AF386" s="358" t="s">
        <v>637</v>
      </c>
      <c r="AG386" s="359"/>
      <c r="AH386" s="359"/>
      <c r="AI386" s="359"/>
      <c r="AJ386" s="359"/>
      <c r="AK386" s="360"/>
      <c r="AL386" s="361"/>
      <c r="AM386" s="361"/>
      <c r="AN386" s="381"/>
      <c r="AO386" s="382"/>
      <c r="AP386" s="382"/>
      <c r="AQ386" s="382"/>
      <c r="AR386" s="2"/>
      <c r="AS386" s="2"/>
      <c r="AT386" s="2"/>
    </row>
    <row r="387" spans="1:46" ht="15.75" thickBot="1" x14ac:dyDescent="0.3">
      <c r="A387" s="2"/>
      <c r="B387" s="95"/>
      <c r="C387" s="95"/>
      <c r="D387" s="95"/>
      <c r="E387" s="95"/>
      <c r="F387" s="95"/>
      <c r="G387" s="95"/>
      <c r="H387" s="95"/>
      <c r="I387" s="2"/>
      <c r="J387" s="2"/>
      <c r="K387" s="1"/>
      <c r="L387" s="2"/>
      <c r="M387" s="2"/>
      <c r="N387" s="2"/>
      <c r="O387" s="2"/>
      <c r="P387" s="2"/>
      <c r="Q387" s="2"/>
      <c r="R387" s="2"/>
      <c r="S387" s="2"/>
      <c r="T387" s="2"/>
      <c r="U387" s="2"/>
      <c r="V387" s="2"/>
      <c r="W387" s="2"/>
      <c r="X387" s="2"/>
      <c r="Y387" s="2"/>
      <c r="Z387" s="2"/>
      <c r="AA387" s="2"/>
      <c r="AB387" s="2"/>
      <c r="AC387" s="383">
        <v>156.9</v>
      </c>
      <c r="AD387" s="384" t="s">
        <v>638</v>
      </c>
      <c r="AE387" s="385"/>
      <c r="AF387" s="386">
        <v>2011</v>
      </c>
      <c r="AG387" s="386">
        <v>2012</v>
      </c>
      <c r="AH387" s="386">
        <v>2013</v>
      </c>
      <c r="AI387" s="386">
        <v>2014</v>
      </c>
      <c r="AJ387" s="362">
        <v>2015</v>
      </c>
      <c r="AK387" s="362">
        <v>2016</v>
      </c>
      <c r="AL387" s="362">
        <v>2017</v>
      </c>
      <c r="AM387" s="362">
        <v>2018</v>
      </c>
      <c r="AN387" s="381"/>
      <c r="AO387" s="382"/>
      <c r="AP387" s="382"/>
      <c r="AQ387" s="382"/>
      <c r="AR387" s="2"/>
      <c r="AS387" s="2"/>
      <c r="AT387" s="2"/>
    </row>
    <row r="388" spans="1:46" x14ac:dyDescent="0.25">
      <c r="A388" s="2"/>
      <c r="B388" s="95"/>
      <c r="C388" s="95"/>
      <c r="D388" s="95"/>
      <c r="E388" s="95"/>
      <c r="F388" s="95"/>
      <c r="G388" s="95"/>
      <c r="H388" s="95"/>
      <c r="I388" s="2"/>
      <c r="J388" s="2"/>
      <c r="K388" s="1"/>
      <c r="L388" s="2"/>
      <c r="M388" s="2"/>
      <c r="N388" s="2"/>
      <c r="O388" s="2"/>
      <c r="P388" s="2"/>
      <c r="Q388" s="2"/>
      <c r="R388" s="2"/>
      <c r="S388" s="2"/>
      <c r="T388" s="2"/>
      <c r="U388" s="2"/>
      <c r="V388" s="2"/>
      <c r="W388" s="2"/>
      <c r="X388" s="2"/>
      <c r="Y388" s="2"/>
      <c r="Z388" s="2"/>
      <c r="AA388" s="2"/>
      <c r="AB388" s="2"/>
      <c r="AC388" s="357"/>
      <c r="AD388" s="363" t="str">
        <f>AD379</f>
        <v>Current Survey (Q3 2013)</v>
      </c>
      <c r="AE388" s="354"/>
      <c r="AF388" s="375"/>
      <c r="AG388" s="365" t="s">
        <v>307</v>
      </c>
      <c r="AH388" s="387">
        <v>167.48542132075468</v>
      </c>
      <c r="AI388" s="387">
        <v>174.83550112661325</v>
      </c>
      <c r="AJ388" s="387">
        <v>181.18748060498038</v>
      </c>
      <c r="AK388" s="387">
        <v>187.59337655771409</v>
      </c>
      <c r="AL388" s="387">
        <v>194.06258086986733</v>
      </c>
      <c r="AM388" s="365" t="s">
        <v>307</v>
      </c>
      <c r="AN388" s="381"/>
      <c r="AO388" s="382"/>
      <c r="AP388" s="382"/>
      <c r="AQ388" s="382"/>
      <c r="AR388" s="2"/>
      <c r="AS388" s="2"/>
      <c r="AT388" s="2"/>
    </row>
    <row r="389" spans="1:46" x14ac:dyDescent="0.25">
      <c r="A389" s="2"/>
      <c r="B389" s="95"/>
      <c r="C389" s="95"/>
      <c r="D389" s="95"/>
      <c r="E389" s="95"/>
      <c r="F389" s="95"/>
      <c r="G389" s="95"/>
      <c r="H389" s="95"/>
      <c r="I389" s="2"/>
      <c r="J389" s="2"/>
      <c r="K389" s="1"/>
      <c r="L389" s="2"/>
      <c r="M389" s="2"/>
      <c r="N389" s="2"/>
      <c r="O389" s="2"/>
      <c r="P389" s="2"/>
      <c r="Q389" s="2"/>
      <c r="R389" s="2"/>
      <c r="S389" s="2"/>
      <c r="T389" s="2"/>
      <c r="U389" s="2"/>
      <c r="V389" s="2"/>
      <c r="W389" s="2"/>
      <c r="X389" s="2"/>
      <c r="Y389" s="2"/>
      <c r="Z389" s="2"/>
      <c r="AA389" s="2"/>
      <c r="AB389" s="2"/>
      <c r="AC389" s="357"/>
      <c r="AD389" s="354" t="str">
        <f>AD380</f>
        <v>Previous Survey (Q2 2013)</v>
      </c>
      <c r="AE389" s="354"/>
      <c r="AF389" s="375"/>
      <c r="AG389" s="365" t="s">
        <v>307</v>
      </c>
      <c r="AH389" s="388">
        <f>$AC$387*(1+AH380)</f>
        <v>165.38574971428571</v>
      </c>
      <c r="AI389" s="388">
        <f t="shared" ref="AI389:AL389" si="37">AH389*(1+AI380)</f>
        <v>172.61554838548628</v>
      </c>
      <c r="AJ389" s="388">
        <f t="shared" si="37"/>
        <v>178.92004359768549</v>
      </c>
      <c r="AK389" s="388">
        <f t="shared" si="37"/>
        <v>185.21836993240706</v>
      </c>
      <c r="AL389" s="388">
        <f t="shared" si="37"/>
        <v>191.63503986065587</v>
      </c>
      <c r="AM389" s="365" t="s">
        <v>307</v>
      </c>
      <c r="AN389" s="381"/>
      <c r="AO389" s="382"/>
      <c r="AP389" s="382"/>
      <c r="AQ389" s="382"/>
      <c r="AR389" s="2"/>
      <c r="AS389" s="2"/>
      <c r="AT389" s="2"/>
    </row>
    <row r="390" spans="1:46" x14ac:dyDescent="0.25">
      <c r="A390" s="2"/>
      <c r="B390" s="95"/>
      <c r="C390" s="95"/>
      <c r="D390" s="95"/>
      <c r="E390" s="95"/>
      <c r="F390" s="95"/>
      <c r="G390" s="95"/>
      <c r="H390" s="95"/>
      <c r="I390" s="2"/>
      <c r="J390" s="2"/>
      <c r="K390" s="1"/>
      <c r="L390" s="2"/>
      <c r="M390" s="2"/>
      <c r="N390" s="2"/>
      <c r="O390" s="2"/>
      <c r="P390" s="2"/>
      <c r="Q390" s="2"/>
      <c r="R390" s="2"/>
      <c r="S390" s="2"/>
      <c r="T390" s="2"/>
      <c r="U390" s="2"/>
      <c r="V390" s="2"/>
      <c r="W390" s="2"/>
      <c r="X390" s="2"/>
      <c r="Y390" s="2"/>
      <c r="Z390" s="2"/>
      <c r="AA390" s="2"/>
      <c r="AB390" s="2"/>
      <c r="AC390" s="357"/>
      <c r="AD390" s="354" t="s">
        <v>632</v>
      </c>
      <c r="AE390" s="354"/>
      <c r="AF390" s="375"/>
      <c r="AG390" s="365" t="s">
        <v>307</v>
      </c>
      <c r="AH390" s="388">
        <f>$AC$386*(1+AH381)</f>
        <v>138.39767000000001</v>
      </c>
      <c r="AI390" s="388">
        <f>AH390*(1+AI381)</f>
        <v>142.64647846899999</v>
      </c>
      <c r="AJ390" s="388">
        <f>AI390*(1+AJ381)</f>
        <v>147.11131324507971</v>
      </c>
      <c r="AK390" s="388">
        <f>AJ390*(1+AK381)</f>
        <v>152.03954223878989</v>
      </c>
      <c r="AL390" s="365" t="s">
        <v>307</v>
      </c>
      <c r="AM390" s="365" t="s">
        <v>307</v>
      </c>
      <c r="AN390" s="381"/>
      <c r="AO390" s="382"/>
      <c r="AP390" s="382"/>
      <c r="AQ390" s="382"/>
      <c r="AR390" s="2"/>
      <c r="AS390" s="2"/>
      <c r="AT390" s="2"/>
    </row>
    <row r="391" spans="1:46" x14ac:dyDescent="0.25">
      <c r="A391" s="2"/>
      <c r="B391" s="95"/>
      <c r="C391" s="95"/>
      <c r="D391" s="95"/>
      <c r="E391" s="95"/>
      <c r="F391" s="95"/>
      <c r="G391" s="95"/>
      <c r="H391" s="95"/>
      <c r="I391" s="2"/>
      <c r="J391" s="2"/>
      <c r="K391" s="1"/>
      <c r="L391" s="2"/>
      <c r="M391" s="2"/>
      <c r="N391" s="2"/>
      <c r="O391" s="2"/>
      <c r="P391" s="2"/>
      <c r="Q391" s="2"/>
      <c r="R391" s="2"/>
      <c r="S391" s="2"/>
      <c r="T391" s="2"/>
      <c r="U391" s="2"/>
      <c r="V391" s="2"/>
      <c r="W391" s="2"/>
      <c r="X391" s="2"/>
      <c r="Y391" s="2"/>
      <c r="Z391" s="2"/>
      <c r="AA391" s="2"/>
      <c r="AB391" s="2"/>
      <c r="AC391" s="357"/>
      <c r="AD391" s="354" t="s">
        <v>633</v>
      </c>
      <c r="AE391" s="354"/>
      <c r="AF391" s="375"/>
      <c r="AG391" s="365" t="s">
        <v>307</v>
      </c>
      <c r="AH391" s="388">
        <f>$AC$386*(1+AH382)</f>
        <v>137.613394</v>
      </c>
      <c r="AI391" s="388">
        <f>AH391*(1+AI382)</f>
        <v>141.466569032</v>
      </c>
      <c r="AJ391" s="388">
        <f>AI391*(1+AJ382)</f>
        <v>146.1915524376688</v>
      </c>
      <c r="AK391" s="367" t="s">
        <v>307</v>
      </c>
      <c r="AL391" s="365" t="s">
        <v>307</v>
      </c>
      <c r="AM391" s="365" t="s">
        <v>307</v>
      </c>
      <c r="AN391" s="381"/>
      <c r="AO391" s="382"/>
      <c r="AP391" s="382"/>
      <c r="AQ391" s="382"/>
      <c r="AR391" s="2"/>
      <c r="AS391" s="2"/>
      <c r="AT391" s="2"/>
    </row>
    <row r="392" spans="1:46" x14ac:dyDescent="0.25">
      <c r="A392" s="2"/>
      <c r="B392" s="95"/>
      <c r="C392" s="95"/>
      <c r="D392" s="95"/>
      <c r="E392" s="95"/>
      <c r="F392" s="95"/>
      <c r="G392" s="95"/>
      <c r="H392" s="95"/>
      <c r="I392" s="2"/>
      <c r="J392" s="2"/>
      <c r="K392" s="1"/>
      <c r="L392" s="2"/>
      <c r="M392" s="2"/>
      <c r="N392" s="2"/>
      <c r="O392" s="2"/>
      <c r="P392" s="2"/>
      <c r="Q392" s="2"/>
      <c r="R392" s="2"/>
      <c r="S392" s="2"/>
      <c r="T392" s="2"/>
      <c r="U392" s="2"/>
      <c r="V392" s="2"/>
      <c r="W392" s="2"/>
      <c r="X392" s="2"/>
      <c r="Y392" s="2"/>
      <c r="Z392" s="2"/>
      <c r="AA392" s="2"/>
      <c r="AB392" s="2"/>
      <c r="AC392" s="389"/>
      <c r="AD392" s="354" t="s">
        <v>634</v>
      </c>
      <c r="AE392" s="355"/>
      <c r="AF392" s="371"/>
      <c r="AG392" s="365" t="s">
        <v>307</v>
      </c>
      <c r="AH392" s="388">
        <f>$AC$386*(1+AH383)</f>
        <v>139.76364011009173</v>
      </c>
      <c r="AI392" s="388">
        <f>AH392*(1+AI383)</f>
        <v>144.95912904001909</v>
      </c>
      <c r="AJ392" s="367" t="s">
        <v>307</v>
      </c>
      <c r="AK392" s="367" t="s">
        <v>307</v>
      </c>
      <c r="AL392" s="365" t="s">
        <v>307</v>
      </c>
      <c r="AM392" s="365" t="s">
        <v>307</v>
      </c>
      <c r="AN392" s="356"/>
      <c r="AO392" s="36"/>
      <c r="AP392" s="36"/>
      <c r="AQ392" s="36"/>
      <c r="AR392" s="2"/>
      <c r="AS392" s="2"/>
      <c r="AT392" s="2"/>
    </row>
    <row r="393" spans="1:46" x14ac:dyDescent="0.25">
      <c r="A393" s="2"/>
      <c r="B393" s="95"/>
      <c r="C393" s="95"/>
      <c r="D393" s="95"/>
      <c r="E393" s="95"/>
      <c r="F393" s="95"/>
      <c r="G393" s="95"/>
      <c r="H393" s="95"/>
      <c r="I393" s="2"/>
      <c r="J393" s="2"/>
      <c r="K393" s="1"/>
      <c r="L393" s="2"/>
      <c r="M393" s="2"/>
      <c r="N393" s="2"/>
      <c r="O393" s="2"/>
      <c r="P393" s="2"/>
      <c r="Q393" s="2"/>
      <c r="R393" s="2"/>
      <c r="S393" s="2"/>
      <c r="T393" s="2"/>
      <c r="U393" s="2"/>
      <c r="V393" s="2"/>
      <c r="W393" s="2"/>
      <c r="X393" s="2"/>
      <c r="Y393" s="2"/>
      <c r="Z393" s="2"/>
      <c r="AA393" s="2"/>
      <c r="AB393" s="2"/>
      <c r="AC393" s="389"/>
      <c r="AD393" s="370" t="s">
        <v>602</v>
      </c>
      <c r="AE393" s="355"/>
      <c r="AF393" s="371"/>
      <c r="AG393" s="365" t="s">
        <v>307</v>
      </c>
      <c r="AH393" s="388">
        <f>$AC$386*(1+AH384)</f>
        <v>140.09468099999998</v>
      </c>
      <c r="AI393" s="388">
        <f>AH393*(1+AI384)</f>
        <v>145.14509425004997</v>
      </c>
      <c r="AJ393" s="388">
        <f>AI393*(1+AJ384)</f>
        <v>150.37757489776425</v>
      </c>
      <c r="AK393" s="388">
        <f>AJ393*(1+AK384)</f>
        <v>155.79868647282865</v>
      </c>
      <c r="AL393" s="388">
        <f>AK393*(1+AL384)</f>
        <v>161.4152291201741</v>
      </c>
      <c r="AM393" s="365" t="s">
        <v>307</v>
      </c>
      <c r="AN393" s="356"/>
      <c r="AO393" s="36"/>
      <c r="AP393" s="36"/>
      <c r="AQ393" s="36"/>
      <c r="AR393" s="2"/>
      <c r="AS393" s="2"/>
      <c r="AT393" s="2"/>
    </row>
    <row r="394" spans="1:46" x14ac:dyDescent="0.25">
      <c r="A394" s="2"/>
      <c r="B394" s="95"/>
      <c r="C394" s="95"/>
      <c r="D394" s="95"/>
      <c r="E394" s="95"/>
      <c r="F394" s="95"/>
      <c r="G394" s="95"/>
      <c r="H394" s="95"/>
      <c r="I394" s="2"/>
      <c r="J394" s="2"/>
      <c r="K394" s="1"/>
      <c r="L394" s="2"/>
      <c r="M394" s="2"/>
      <c r="N394" s="2"/>
      <c r="O394" s="2"/>
      <c r="P394" s="2"/>
      <c r="Q394" s="2"/>
      <c r="R394" s="2"/>
      <c r="S394" s="2"/>
      <c r="T394" s="2"/>
      <c r="U394" s="2"/>
      <c r="V394" s="2"/>
      <c r="W394" s="2"/>
      <c r="X394" s="2"/>
      <c r="Y394" s="2"/>
      <c r="Z394" s="2"/>
      <c r="AA394" s="2"/>
      <c r="AB394" s="2"/>
      <c r="AC394" s="389"/>
      <c r="AD394" s="355"/>
      <c r="AE394" s="355"/>
      <c r="AF394" s="375"/>
      <c r="AG394" s="375"/>
      <c r="AH394" s="375"/>
      <c r="AI394" s="375"/>
      <c r="AJ394" s="375"/>
      <c r="AK394" s="375"/>
      <c r="AL394" s="371"/>
      <c r="AM394" s="371"/>
      <c r="AN394" s="356"/>
      <c r="AO394" s="36"/>
      <c r="AP394" s="36"/>
      <c r="AQ394" s="36"/>
      <c r="AR394" s="2"/>
      <c r="AS394" s="2"/>
      <c r="AT394" s="2"/>
    </row>
    <row r="395" spans="1:46" ht="15" customHeight="1" x14ac:dyDescent="0.25">
      <c r="A395" s="2"/>
      <c r="B395" s="95"/>
      <c r="C395" s="95"/>
      <c r="D395" s="95"/>
      <c r="E395" s="95"/>
      <c r="F395" s="95"/>
      <c r="G395" s="95"/>
      <c r="H395" s="95"/>
      <c r="I395" s="2"/>
      <c r="J395" s="2"/>
      <c r="K395" s="1"/>
      <c r="L395" s="2"/>
      <c r="M395" s="2"/>
      <c r="N395" s="2"/>
      <c r="O395" s="2"/>
      <c r="P395" s="2"/>
      <c r="Q395" s="2"/>
      <c r="R395" s="2"/>
      <c r="S395" s="2"/>
      <c r="T395" s="2"/>
      <c r="U395" s="2"/>
      <c r="V395" s="2"/>
      <c r="W395" s="2"/>
      <c r="X395" s="2"/>
      <c r="Y395" s="2"/>
      <c r="Z395" s="2"/>
      <c r="AA395" s="2"/>
      <c r="AB395" s="2"/>
      <c r="AC395" s="389"/>
      <c r="AD395" s="355"/>
      <c r="AE395" s="355"/>
      <c r="AF395" s="358" t="s">
        <v>639</v>
      </c>
      <c r="AG395" s="359"/>
      <c r="AH395" s="359"/>
      <c r="AI395" s="359"/>
      <c r="AJ395" s="390"/>
      <c r="AK395" s="390"/>
      <c r="AL395" s="361"/>
      <c r="AM395" s="361"/>
      <c r="AN395" s="356"/>
      <c r="AO395" s="36"/>
      <c r="AP395" s="36"/>
      <c r="AQ395" s="36"/>
      <c r="AR395" s="2"/>
      <c r="AS395" s="2"/>
      <c r="AT395" s="2"/>
    </row>
    <row r="396" spans="1:46" x14ac:dyDescent="0.25">
      <c r="A396" s="2"/>
      <c r="B396" s="95"/>
      <c r="C396" s="95"/>
      <c r="D396" s="95"/>
      <c r="E396" s="95"/>
      <c r="F396" s="95"/>
      <c r="G396" s="95"/>
      <c r="H396" s="95"/>
      <c r="I396" s="2"/>
      <c r="J396" s="2"/>
      <c r="K396" s="1"/>
      <c r="L396" s="2"/>
      <c r="M396" s="2"/>
      <c r="N396" s="2"/>
      <c r="O396" s="2"/>
      <c r="P396" s="2"/>
      <c r="Q396" s="2"/>
      <c r="R396" s="2"/>
      <c r="S396" s="2"/>
      <c r="T396" s="2"/>
      <c r="U396" s="2"/>
      <c r="V396" s="2"/>
      <c r="W396" s="2"/>
      <c r="X396" s="2"/>
      <c r="Y396" s="2"/>
      <c r="Z396" s="2"/>
      <c r="AA396" s="2"/>
      <c r="AB396" s="2"/>
      <c r="AC396" s="389"/>
      <c r="AD396" s="355"/>
      <c r="AE396" s="355"/>
      <c r="AF396" s="362">
        <v>2011</v>
      </c>
      <c r="AG396" s="391" t="s">
        <v>611</v>
      </c>
      <c r="AH396" s="391" t="s">
        <v>612</v>
      </c>
      <c r="AI396" s="391" t="s">
        <v>613</v>
      </c>
      <c r="AJ396" s="391" t="s">
        <v>614</v>
      </c>
      <c r="AK396" s="391" t="s">
        <v>615</v>
      </c>
      <c r="AL396" s="391" t="s">
        <v>616</v>
      </c>
      <c r="AM396" s="391" t="s">
        <v>617</v>
      </c>
      <c r="AN396" s="356"/>
      <c r="AO396" s="36"/>
      <c r="AP396" s="36"/>
      <c r="AQ396" s="36"/>
      <c r="AR396" s="2"/>
      <c r="AS396" s="2"/>
      <c r="AT396" s="2"/>
    </row>
    <row r="397" spans="1:46" x14ac:dyDescent="0.25">
      <c r="A397" s="2"/>
      <c r="B397" s="95"/>
      <c r="C397" s="95"/>
      <c r="D397" s="95"/>
      <c r="E397" s="95"/>
      <c r="F397" s="95"/>
      <c r="G397" s="95"/>
      <c r="H397" s="95"/>
      <c r="I397" s="2"/>
      <c r="J397" s="2"/>
      <c r="K397" s="1"/>
      <c r="L397" s="2"/>
      <c r="M397" s="2"/>
      <c r="N397" s="2"/>
      <c r="O397" s="2"/>
      <c r="P397" s="2"/>
      <c r="Q397" s="2"/>
      <c r="R397" s="2"/>
      <c r="S397" s="2"/>
      <c r="T397" s="2"/>
      <c r="U397" s="2"/>
      <c r="V397" s="2"/>
      <c r="W397" s="2"/>
      <c r="X397" s="2"/>
      <c r="Y397" s="2"/>
      <c r="Z397" s="2"/>
      <c r="AA397" s="2"/>
      <c r="AB397" s="2"/>
      <c r="AC397" s="389"/>
      <c r="AD397" s="363" t="str">
        <f>AD388</f>
        <v>Current Survey (Q3 2013)</v>
      </c>
      <c r="AE397" s="355"/>
      <c r="AF397" s="392"/>
      <c r="AG397" s="392">
        <v>0</v>
      </c>
      <c r="AH397" s="393">
        <v>6.7466037735849027E-2</v>
      </c>
      <c r="AI397" s="393">
        <v>0.11431167066037733</v>
      </c>
      <c r="AJ397" s="393">
        <v>0.15479592482460366</v>
      </c>
      <c r="AK397" s="393">
        <v>0.19562381489938896</v>
      </c>
      <c r="AL397" s="393">
        <v>0.23685519993541906</v>
      </c>
      <c r="AM397" s="365" t="s">
        <v>307</v>
      </c>
      <c r="AN397" s="356"/>
      <c r="AO397" s="36"/>
      <c r="AP397" s="36"/>
      <c r="AQ397" s="36"/>
      <c r="AR397" s="2"/>
      <c r="AS397" s="2"/>
      <c r="AT397" s="2"/>
    </row>
    <row r="398" spans="1:46" x14ac:dyDescent="0.25">
      <c r="A398" s="2"/>
      <c r="B398" s="95"/>
      <c r="C398" s="95"/>
      <c r="D398" s="95"/>
      <c r="E398" s="95"/>
      <c r="F398" s="95"/>
      <c r="G398" s="95"/>
      <c r="H398" s="95"/>
      <c r="I398" s="2"/>
      <c r="J398" s="2"/>
      <c r="K398" s="1"/>
      <c r="L398" s="2"/>
      <c r="M398" s="2"/>
      <c r="N398" s="2"/>
      <c r="O398" s="2"/>
      <c r="P398" s="2"/>
      <c r="Q398" s="2"/>
      <c r="R398" s="2"/>
      <c r="S398" s="2"/>
      <c r="T398" s="2"/>
      <c r="U398" s="2"/>
      <c r="V398" s="2"/>
      <c r="W398" s="2"/>
      <c r="X398" s="2"/>
      <c r="Y398" s="2"/>
      <c r="Z398" s="2"/>
      <c r="AA398" s="2"/>
      <c r="AB398" s="2"/>
      <c r="AC398" s="389"/>
      <c r="AD398" s="354" t="str">
        <f>AD389</f>
        <v>Previous Survey (Q2 2013)</v>
      </c>
      <c r="AE398" s="355"/>
      <c r="AF398" s="392"/>
      <c r="AG398" s="392">
        <v>0</v>
      </c>
      <c r="AH398" s="392">
        <f t="shared" ref="AH398:AL398" si="38">AH389/$AC$387-1</f>
        <v>5.4083809523809423E-2</v>
      </c>
      <c r="AI398" s="392">
        <f t="shared" si="38"/>
        <v>0.10016283228480738</v>
      </c>
      <c r="AJ398" s="392">
        <f t="shared" si="38"/>
        <v>0.14034444612928931</v>
      </c>
      <c r="AK398" s="392">
        <f t="shared" si="38"/>
        <v>0.18048674271769949</v>
      </c>
      <c r="AL398" s="392">
        <f t="shared" si="38"/>
        <v>0.22138330057779387</v>
      </c>
      <c r="AM398" s="365" t="s">
        <v>307</v>
      </c>
      <c r="AN398" s="356"/>
      <c r="AO398" s="36"/>
      <c r="AP398" s="36"/>
      <c r="AQ398" s="36"/>
      <c r="AR398" s="2"/>
      <c r="AS398" s="2"/>
      <c r="AT398" s="2"/>
    </row>
    <row r="399" spans="1:46" x14ac:dyDescent="0.25">
      <c r="A399" s="2"/>
      <c r="B399" s="95"/>
      <c r="C399" s="95"/>
      <c r="D399" s="95"/>
      <c r="E399" s="95"/>
      <c r="F399" s="95"/>
      <c r="G399" s="95"/>
      <c r="H399" s="95"/>
      <c r="I399" s="2"/>
      <c r="J399" s="2"/>
      <c r="K399" s="1"/>
      <c r="L399" s="2"/>
      <c r="M399" s="2"/>
      <c r="N399" s="2"/>
      <c r="O399" s="2"/>
      <c r="P399" s="2"/>
      <c r="Q399" s="2"/>
      <c r="R399" s="2"/>
      <c r="S399" s="2"/>
      <c r="T399" s="2"/>
      <c r="U399" s="2"/>
      <c r="V399" s="2"/>
      <c r="W399" s="2"/>
      <c r="X399" s="2"/>
      <c r="Y399" s="2"/>
      <c r="Z399" s="2"/>
      <c r="AA399" s="2"/>
      <c r="AB399" s="2"/>
      <c r="AC399" s="389"/>
      <c r="AD399" s="354" t="s">
        <v>632</v>
      </c>
      <c r="AE399" s="355"/>
      <c r="AF399" s="392"/>
      <c r="AG399" s="392">
        <v>0</v>
      </c>
      <c r="AH399" s="392">
        <f>AH390/$AC$386-1</f>
        <v>2.3500000000000076E-2</v>
      </c>
      <c r="AI399" s="392">
        <f>AI390/$AC$386-1</f>
        <v>5.4921449999999927E-2</v>
      </c>
      <c r="AJ399" s="392">
        <f>AJ390/$AC$386-1</f>
        <v>8.7940491385000152E-2</v>
      </c>
      <c r="AK399" s="392">
        <f>AK390/$AC$386-1</f>
        <v>0.12438649784639777</v>
      </c>
      <c r="AL399" s="365" t="s">
        <v>307</v>
      </c>
      <c r="AM399" s="365" t="s">
        <v>307</v>
      </c>
      <c r="AN399" s="356"/>
      <c r="AO399" s="36"/>
      <c r="AP399" s="36"/>
      <c r="AQ399" s="36"/>
      <c r="AR399" s="2"/>
      <c r="AS399" s="2"/>
      <c r="AT399" s="2"/>
    </row>
    <row r="400" spans="1:46" x14ac:dyDescent="0.25">
      <c r="A400" s="2"/>
      <c r="B400" s="95"/>
      <c r="C400" s="95"/>
      <c r="D400" s="95"/>
      <c r="E400" s="95"/>
      <c r="F400" s="95"/>
      <c r="G400" s="95"/>
      <c r="H400" s="95"/>
      <c r="I400" s="2"/>
      <c r="J400" s="2"/>
      <c r="K400" s="1"/>
      <c r="L400" s="2"/>
      <c r="M400" s="2"/>
      <c r="N400" s="2"/>
      <c r="O400" s="2"/>
      <c r="P400" s="2"/>
      <c r="Q400" s="2"/>
      <c r="R400" s="2"/>
      <c r="S400" s="2"/>
      <c r="T400" s="2"/>
      <c r="U400" s="2"/>
      <c r="V400" s="2"/>
      <c r="W400" s="2"/>
      <c r="X400" s="2"/>
      <c r="Y400" s="2"/>
      <c r="Z400" s="2"/>
      <c r="AA400" s="2"/>
      <c r="AB400" s="2"/>
      <c r="AC400" s="389"/>
      <c r="AD400" s="354" t="s">
        <v>633</v>
      </c>
      <c r="AE400" s="355"/>
      <c r="AF400" s="392"/>
      <c r="AG400" s="392">
        <v>0</v>
      </c>
      <c r="AH400" s="392">
        <f>AH391/$AC$386-1</f>
        <v>1.7700000000000049E-2</v>
      </c>
      <c r="AI400" s="392">
        <f>AI391/$AC$386-1</f>
        <v>4.6195599999999892E-2</v>
      </c>
      <c r="AJ400" s="392">
        <f>AJ391/$AC$386-1</f>
        <v>8.1138533040000071E-2</v>
      </c>
      <c r="AK400" s="367" t="s">
        <v>307</v>
      </c>
      <c r="AL400" s="365" t="s">
        <v>307</v>
      </c>
      <c r="AM400" s="365" t="s">
        <v>307</v>
      </c>
      <c r="AN400" s="356"/>
      <c r="AO400" s="36"/>
      <c r="AP400" s="36"/>
      <c r="AQ400" s="36"/>
      <c r="AR400" s="2"/>
      <c r="AS400" s="2"/>
      <c r="AT400" s="2"/>
    </row>
    <row r="401" spans="1:46" x14ac:dyDescent="0.25">
      <c r="A401" s="2"/>
      <c r="B401" s="95"/>
      <c r="C401" s="95"/>
      <c r="D401" s="95"/>
      <c r="E401" s="95"/>
      <c r="F401" s="95"/>
      <c r="G401" s="95"/>
      <c r="H401" s="95"/>
      <c r="I401" s="2"/>
      <c r="J401" s="2"/>
      <c r="K401" s="1"/>
      <c r="L401" s="2"/>
      <c r="M401" s="2"/>
      <c r="N401" s="2"/>
      <c r="O401" s="2"/>
      <c r="P401" s="2"/>
      <c r="Q401" s="2"/>
      <c r="R401" s="2"/>
      <c r="S401" s="2"/>
      <c r="T401" s="2"/>
      <c r="U401" s="2"/>
      <c r="V401" s="2"/>
      <c r="W401" s="2"/>
      <c r="X401" s="2"/>
      <c r="Y401" s="2"/>
      <c r="Z401" s="2"/>
      <c r="AA401" s="2"/>
      <c r="AB401" s="2"/>
      <c r="AC401" s="389"/>
      <c r="AD401" s="354" t="s">
        <v>634</v>
      </c>
      <c r="AE401" s="355"/>
      <c r="AF401" s="371"/>
      <c r="AG401" s="392">
        <v>0</v>
      </c>
      <c r="AH401" s="392">
        <f>AH392/$AC$386-1</f>
        <v>3.3601834862385216E-2</v>
      </c>
      <c r="AI401" s="392">
        <f>AI392/$AC$386-1</f>
        <v>7.2024323620907271E-2</v>
      </c>
      <c r="AJ401" s="367" t="s">
        <v>307</v>
      </c>
      <c r="AK401" s="367" t="s">
        <v>307</v>
      </c>
      <c r="AL401" s="365" t="s">
        <v>307</v>
      </c>
      <c r="AM401" s="394" t="s">
        <v>307</v>
      </c>
      <c r="AN401" s="356"/>
      <c r="AO401" s="36"/>
      <c r="AP401" s="36"/>
      <c r="AQ401" s="36"/>
      <c r="AR401" s="2"/>
      <c r="AS401" s="2"/>
      <c r="AT401" s="2"/>
    </row>
    <row r="402" spans="1:46" x14ac:dyDescent="0.25">
      <c r="A402" s="2"/>
      <c r="B402" s="95"/>
      <c r="C402" s="95"/>
      <c r="D402" s="95"/>
      <c r="E402" s="95"/>
      <c r="F402" s="95"/>
      <c r="G402" s="95"/>
      <c r="H402" s="95"/>
      <c r="I402" s="2"/>
      <c r="J402" s="2"/>
      <c r="K402" s="1"/>
      <c r="L402" s="2"/>
      <c r="M402" s="2"/>
      <c r="N402" s="2"/>
      <c r="O402" s="2"/>
      <c r="P402" s="2"/>
      <c r="Q402" s="2"/>
      <c r="R402" s="2"/>
      <c r="S402" s="2"/>
      <c r="T402" s="2"/>
      <c r="U402" s="2"/>
      <c r="V402" s="2"/>
      <c r="W402" s="2"/>
      <c r="X402" s="2"/>
      <c r="Y402" s="2"/>
      <c r="Z402" s="2"/>
      <c r="AA402" s="2"/>
      <c r="AB402" s="2"/>
      <c r="AC402" s="389"/>
      <c r="AD402" s="370" t="s">
        <v>640</v>
      </c>
      <c r="AE402" s="355"/>
      <c r="AF402" s="371"/>
      <c r="AG402" s="392">
        <v>0</v>
      </c>
      <c r="AH402" s="392">
        <f>AH393/$AC$386-1</f>
        <v>3.6049999999999915E-2</v>
      </c>
      <c r="AI402" s="392">
        <f>AI393/$AC$386-1</f>
        <v>7.3399602499999661E-2</v>
      </c>
      <c r="AJ402" s="392">
        <f>AJ393/$AC$386-1</f>
        <v>0.11209565817012468</v>
      </c>
      <c r="AK402" s="392">
        <f>AK393/$AC$386-1</f>
        <v>0.15218670664715761</v>
      </c>
      <c r="AL402" s="392">
        <f>AL393/$AC$386-1</f>
        <v>0.19372303742178754</v>
      </c>
      <c r="AM402" s="394" t="s">
        <v>307</v>
      </c>
      <c r="AN402" s="356"/>
      <c r="AO402" s="36"/>
      <c r="AP402" s="36"/>
      <c r="AQ402" s="36"/>
      <c r="AR402" s="2"/>
      <c r="AS402" s="2"/>
      <c r="AT402" s="2"/>
    </row>
    <row r="403" spans="1:46" ht="15" customHeight="1" thickBot="1" x14ac:dyDescent="0.3">
      <c r="A403" s="2"/>
      <c r="B403" s="95"/>
      <c r="C403" s="95"/>
      <c r="D403" s="95"/>
      <c r="E403" s="95"/>
      <c r="F403" s="95"/>
      <c r="G403" s="95"/>
      <c r="H403" s="95"/>
      <c r="I403" s="2"/>
      <c r="J403" s="2"/>
      <c r="K403" s="1"/>
      <c r="L403" s="2"/>
      <c r="M403" s="2"/>
      <c r="N403" s="2"/>
      <c r="O403" s="2"/>
      <c r="P403" s="2"/>
      <c r="Q403" s="2"/>
      <c r="R403" s="2"/>
      <c r="S403" s="2"/>
      <c r="T403" s="2"/>
      <c r="U403" s="2"/>
      <c r="V403" s="2"/>
      <c r="W403" s="2"/>
      <c r="X403" s="2"/>
      <c r="Y403" s="2"/>
      <c r="Z403" s="2"/>
      <c r="AA403" s="2"/>
      <c r="AB403" s="2"/>
      <c r="AC403" s="395"/>
      <c r="AD403" s="396"/>
      <c r="AE403" s="396"/>
      <c r="AF403" s="396"/>
      <c r="AG403" s="396"/>
      <c r="AH403" s="396"/>
      <c r="AI403" s="396"/>
      <c r="AJ403" s="396"/>
      <c r="AK403" s="396"/>
      <c r="AL403" s="396"/>
      <c r="AM403" s="396"/>
      <c r="AN403" s="397"/>
      <c r="AO403" s="36"/>
      <c r="AP403" s="36"/>
      <c r="AQ403" s="36"/>
      <c r="AR403" s="2"/>
      <c r="AS403" s="2"/>
      <c r="AT403" s="2"/>
    </row>
    <row r="404" spans="1:46" x14ac:dyDescent="0.25">
      <c r="A404" s="2"/>
      <c r="B404" s="95"/>
      <c r="C404" s="95"/>
      <c r="D404" s="95"/>
      <c r="E404" s="95"/>
      <c r="F404" s="95"/>
      <c r="G404" s="95"/>
      <c r="H404" s="95"/>
      <c r="I404" s="2"/>
      <c r="J404" s="2"/>
      <c r="K404" s="1"/>
      <c r="L404" s="2"/>
      <c r="M404" s="2"/>
      <c r="N404" s="2"/>
      <c r="O404" s="2"/>
      <c r="P404" s="2"/>
      <c r="Q404" s="2"/>
      <c r="R404" s="2"/>
      <c r="S404" s="2"/>
      <c r="T404" s="2"/>
      <c r="U404" s="2"/>
      <c r="V404" s="2"/>
      <c r="W404" s="2"/>
      <c r="X404" s="2"/>
      <c r="Y404" s="2"/>
      <c r="Z404" s="2"/>
      <c r="AA404" s="2"/>
      <c r="AB404" s="2"/>
      <c r="AC404" s="36"/>
      <c r="AD404" s="36"/>
      <c r="AE404" s="36"/>
      <c r="AF404" s="36"/>
      <c r="AG404" s="36"/>
      <c r="AH404" s="36"/>
      <c r="AI404" s="36"/>
      <c r="AJ404" s="36"/>
      <c r="AK404" s="36"/>
      <c r="AL404" s="36"/>
      <c r="AM404" s="36"/>
      <c r="AN404" s="36"/>
      <c r="AO404" s="36"/>
      <c r="AP404" s="36"/>
      <c r="AQ404" s="36"/>
      <c r="AR404" s="2"/>
      <c r="AS404" s="2"/>
      <c r="AT404" s="2"/>
    </row>
    <row r="405" spans="1:46" x14ac:dyDescent="0.25">
      <c r="A405" s="2"/>
      <c r="B405" s="95"/>
      <c r="C405" s="95"/>
      <c r="D405" s="95"/>
      <c r="E405" s="95"/>
      <c r="F405" s="95"/>
      <c r="G405" s="95"/>
      <c r="H405" s="95"/>
      <c r="I405" s="2"/>
      <c r="J405" s="2"/>
      <c r="K405" s="1"/>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row>
    <row r="406" spans="1:46" x14ac:dyDescent="0.25">
      <c r="A406" s="2"/>
      <c r="B406" s="95"/>
      <c r="C406" s="95"/>
      <c r="D406" s="95"/>
      <c r="E406" s="95"/>
      <c r="F406" s="95"/>
      <c r="G406" s="95"/>
      <c r="H406" s="95"/>
      <c r="I406" s="2"/>
      <c r="J406" s="2"/>
      <c r="K406" s="1"/>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row>
    <row r="407" spans="1:46" x14ac:dyDescent="0.25">
      <c r="A407" s="2"/>
      <c r="B407" s="95"/>
      <c r="C407" s="95"/>
      <c r="D407" s="95"/>
      <c r="E407" s="95"/>
      <c r="F407" s="95"/>
      <c r="G407" s="95"/>
      <c r="H407" s="95"/>
      <c r="I407" s="2"/>
      <c r="J407" s="2"/>
      <c r="K407" s="1"/>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row>
    <row r="408" spans="1:46" x14ac:dyDescent="0.25">
      <c r="A408" s="2"/>
      <c r="B408" s="95"/>
      <c r="C408" s="95"/>
      <c r="D408" s="95"/>
      <c r="E408" s="95"/>
      <c r="F408" s="95"/>
      <c r="G408" s="95"/>
      <c r="H408" s="95"/>
      <c r="I408" s="2"/>
      <c r="J408" s="2"/>
      <c r="K408" s="1"/>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row>
    <row r="409" spans="1:46" x14ac:dyDescent="0.25">
      <c r="A409" s="2"/>
      <c r="B409" s="95"/>
      <c r="C409" s="95"/>
      <c r="D409" s="95"/>
      <c r="E409" s="95"/>
      <c r="F409" s="95"/>
      <c r="G409" s="95"/>
      <c r="H409" s="95"/>
      <c r="I409" s="2"/>
      <c r="J409" s="2"/>
      <c r="K409" s="1"/>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row>
    <row r="410" spans="1:46" x14ac:dyDescent="0.25">
      <c r="A410" s="2"/>
      <c r="B410" s="95"/>
      <c r="C410" s="95"/>
      <c r="D410" s="95"/>
      <c r="E410" s="95"/>
      <c r="F410" s="95"/>
      <c r="G410" s="95"/>
      <c r="H410" s="95"/>
      <c r="I410" s="2"/>
      <c r="J410" s="2"/>
      <c r="K410" s="1"/>
    </row>
    <row r="411" spans="1:46" x14ac:dyDescent="0.25">
      <c r="A411" s="2"/>
      <c r="B411" s="95"/>
      <c r="C411" s="95"/>
      <c r="D411" s="95"/>
      <c r="E411" s="95"/>
      <c r="F411" s="95"/>
      <c r="G411" s="95"/>
      <c r="H411" s="95"/>
      <c r="I411" s="2"/>
      <c r="J411" s="2"/>
      <c r="K411" s="1"/>
    </row>
    <row r="412" spans="1:46" x14ac:dyDescent="0.25">
      <c r="A412" s="2"/>
      <c r="B412" s="95"/>
      <c r="C412" s="95"/>
      <c r="D412" s="95"/>
      <c r="E412" s="95"/>
      <c r="F412" s="95"/>
      <c r="G412" s="95"/>
      <c r="H412" s="95"/>
      <c r="I412" s="2"/>
      <c r="J412" s="2"/>
      <c r="K412" s="1"/>
    </row>
    <row r="413" spans="1:46" x14ac:dyDescent="0.25">
      <c r="A413" s="2"/>
      <c r="B413" s="95"/>
      <c r="C413" s="95"/>
      <c r="D413" s="95"/>
      <c r="E413" s="95"/>
      <c r="F413" s="95"/>
      <c r="G413" s="95"/>
      <c r="H413" s="95"/>
      <c r="I413" s="2"/>
      <c r="J413" s="2"/>
      <c r="K413" s="1"/>
    </row>
    <row r="414" spans="1:46" x14ac:dyDescent="0.25">
      <c r="A414" s="2"/>
      <c r="B414" s="95"/>
      <c r="C414" s="95"/>
      <c r="D414" s="95"/>
      <c r="E414" s="95"/>
      <c r="F414" s="95"/>
      <c r="G414" s="95"/>
      <c r="H414" s="95"/>
      <c r="I414" s="2"/>
      <c r="J414" s="2"/>
      <c r="K414" s="1"/>
    </row>
    <row r="415" spans="1:46" x14ac:dyDescent="0.25">
      <c r="A415" s="2"/>
      <c r="B415" s="95"/>
      <c r="C415" s="95"/>
      <c r="D415" s="95"/>
      <c r="E415" s="95"/>
      <c r="F415" s="95"/>
      <c r="G415" s="95"/>
      <c r="H415" s="95"/>
      <c r="I415" s="2"/>
      <c r="J415" s="2"/>
      <c r="K415" s="1"/>
    </row>
    <row r="416" spans="1:46" x14ac:dyDescent="0.25">
      <c r="A416" s="2"/>
      <c r="B416" s="95"/>
      <c r="C416" s="95"/>
      <c r="D416" s="95"/>
      <c r="E416" s="95"/>
      <c r="F416" s="95"/>
      <c r="G416" s="95"/>
      <c r="H416" s="95"/>
      <c r="I416" s="2"/>
      <c r="J416" s="2"/>
      <c r="K416" s="1"/>
    </row>
    <row r="417" spans="1:11" x14ac:dyDescent="0.25">
      <c r="A417" s="2"/>
      <c r="B417" s="95"/>
      <c r="C417" s="95"/>
      <c r="D417" s="95"/>
      <c r="E417" s="95"/>
      <c r="F417" s="95"/>
      <c r="G417" s="95"/>
      <c r="H417" s="95"/>
      <c r="I417" s="2"/>
      <c r="J417" s="2"/>
      <c r="K417" s="1"/>
    </row>
    <row r="418" spans="1:11" x14ac:dyDescent="0.25">
      <c r="A418" s="2"/>
      <c r="B418" s="95"/>
      <c r="C418" s="95"/>
      <c r="D418" s="95"/>
      <c r="E418" s="95"/>
      <c r="F418" s="95"/>
      <c r="G418" s="95"/>
      <c r="H418" s="95"/>
      <c r="I418" s="2"/>
      <c r="J418" s="2"/>
      <c r="K418" s="1"/>
    </row>
    <row r="419" spans="1:11" x14ac:dyDescent="0.25">
      <c r="A419" s="2"/>
      <c r="B419" s="95"/>
      <c r="C419" s="95"/>
      <c r="D419" s="95"/>
      <c r="E419" s="95"/>
      <c r="F419" s="95"/>
      <c r="G419" s="95"/>
      <c r="H419" s="95"/>
      <c r="I419" s="2"/>
      <c r="J419" s="2"/>
      <c r="K419" s="1"/>
    </row>
    <row r="420" spans="1:11" x14ac:dyDescent="0.25">
      <c r="A420" s="2"/>
      <c r="B420" s="95"/>
      <c r="C420" s="95"/>
      <c r="D420" s="95"/>
      <c r="E420" s="95"/>
      <c r="F420" s="95"/>
      <c r="G420" s="95"/>
      <c r="H420" s="95"/>
      <c r="I420" s="2"/>
      <c r="J420" s="2"/>
      <c r="K420" s="1"/>
    </row>
  </sheetData>
  <mergeCells count="35">
    <mergeCell ref="AC347:AI349"/>
    <mergeCell ref="AF377:AM377"/>
    <mergeCell ref="AF386:AM386"/>
    <mergeCell ref="AF395:AM395"/>
    <mergeCell ref="L306:Y306"/>
    <mergeCell ref="L307:Y307"/>
    <mergeCell ref="AC308:AJ310"/>
    <mergeCell ref="AC311:AJ312"/>
    <mergeCell ref="AD339:AI339"/>
    <mergeCell ref="AD340:AI340"/>
    <mergeCell ref="H265:K265"/>
    <mergeCell ref="AD265:AR265"/>
    <mergeCell ref="AC281:AP282"/>
    <mergeCell ref="AC283:AP284"/>
    <mergeCell ref="AC285:AP286"/>
    <mergeCell ref="AD302:AJ302"/>
    <mergeCell ref="L185:R185"/>
    <mergeCell ref="AD230:AD231"/>
    <mergeCell ref="AF239:AG239"/>
    <mergeCell ref="AD263:AR263"/>
    <mergeCell ref="L264:X265"/>
    <mergeCell ref="AD264:AR264"/>
    <mergeCell ref="O162:R162"/>
    <mergeCell ref="L164:R164"/>
    <mergeCell ref="S164:S165"/>
    <mergeCell ref="T164:T169"/>
    <mergeCell ref="L171:R171"/>
    <mergeCell ref="L178:R178"/>
    <mergeCell ref="A3:B3"/>
    <mergeCell ref="H3:J3"/>
    <mergeCell ref="A4:B4"/>
    <mergeCell ref="I4:I5"/>
    <mergeCell ref="J4:J5"/>
    <mergeCell ref="L4:M4"/>
    <mergeCell ref="L5:M5"/>
  </mergeCells>
  <pageMargins left="0.7" right="0.7" top="0.75" bottom="0.75" header="0.3" footer="0.3"/>
  <pageSetup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2"/>
  <sheetViews>
    <sheetView topLeftCell="S1" workbookViewId="0">
      <selection activeCell="N62" sqref="N62"/>
    </sheetView>
  </sheetViews>
  <sheetFormatPr defaultRowHeight="12.75" x14ac:dyDescent="0.2"/>
  <cols>
    <col min="1" max="1" width="2.7109375" style="400" customWidth="1"/>
    <col min="2" max="2" width="9.5703125" style="400" customWidth="1"/>
    <col min="3" max="41" width="7.7109375" style="400" customWidth="1"/>
    <col min="42" max="42" width="7.5703125" style="400" customWidth="1"/>
    <col min="43" max="43" width="3.42578125" style="400" customWidth="1"/>
    <col min="44" max="44" width="9.140625" style="400"/>
    <col min="45" max="45" width="24" style="400" customWidth="1"/>
    <col min="46" max="46" width="9.140625" style="400"/>
    <col min="47" max="47" width="14.5703125" style="400" customWidth="1"/>
    <col min="48" max="48" width="9.42578125" style="400" bestFit="1" customWidth="1"/>
    <col min="49" max="16384" width="9.140625" style="400"/>
  </cols>
  <sheetData>
    <row r="1" spans="1:55" x14ac:dyDescent="0.2">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row>
    <row r="2" spans="1:55" x14ac:dyDescent="0.2">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row>
    <row r="3" spans="1:55" x14ac:dyDescent="0.2">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c r="BB3" s="399"/>
    </row>
    <row r="4" spans="1:55" x14ac:dyDescent="0.2">
      <c r="A4" s="399"/>
      <c r="B4" s="399"/>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9"/>
      <c r="AV4" s="399"/>
      <c r="AW4" s="399"/>
      <c r="AX4" s="399"/>
      <c r="AY4" s="399"/>
      <c r="AZ4" s="399"/>
      <c r="BA4" s="399"/>
      <c r="BB4" s="399"/>
    </row>
    <row r="5" spans="1:55" x14ac:dyDescent="0.2">
      <c r="A5" s="399"/>
      <c r="B5" s="399"/>
      <c r="C5" s="399"/>
      <c r="D5" s="399"/>
      <c r="E5" s="399"/>
      <c r="F5" s="399"/>
      <c r="G5" s="399"/>
      <c r="H5" s="399"/>
      <c r="I5" s="399"/>
      <c r="J5" s="399"/>
      <c r="K5" s="399"/>
      <c r="L5" s="399"/>
      <c r="M5" s="399"/>
      <c r="N5" s="399"/>
      <c r="O5" s="399"/>
      <c r="P5" s="399"/>
      <c r="Q5" s="399"/>
      <c r="R5" s="399"/>
      <c r="S5" s="401"/>
      <c r="T5" s="401"/>
      <c r="U5" s="401"/>
      <c r="V5" s="401"/>
      <c r="W5" s="401"/>
      <c r="X5" s="401"/>
      <c r="Y5" s="401"/>
      <c r="Z5" s="401"/>
      <c r="AA5" s="401"/>
      <c r="AB5" s="401"/>
      <c r="AC5" s="399"/>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row>
    <row r="6" spans="1:55" ht="13.5" thickBot="1" x14ac:dyDescent="0.25">
      <c r="A6" s="399"/>
      <c r="B6" s="399"/>
      <c r="C6" s="399"/>
      <c r="D6" s="399"/>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row>
    <row r="7" spans="1:55" x14ac:dyDescent="0.2">
      <c r="A7" s="402"/>
      <c r="B7" s="403"/>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5"/>
      <c r="AC7" s="404"/>
      <c r="AD7" s="404"/>
      <c r="AE7" s="404"/>
      <c r="AF7" s="404"/>
      <c r="AG7" s="404"/>
      <c r="AH7" s="404"/>
      <c r="AI7" s="404"/>
      <c r="AJ7" s="404"/>
      <c r="AK7" s="404"/>
      <c r="AL7" s="404"/>
      <c r="AM7" s="404"/>
      <c r="AN7" s="404"/>
      <c r="AO7" s="404"/>
      <c r="AP7" s="404"/>
      <c r="AQ7" s="406"/>
      <c r="AR7" s="399"/>
      <c r="AS7" s="399"/>
      <c r="AT7" s="399"/>
      <c r="AU7" s="399"/>
      <c r="AV7" s="399"/>
      <c r="AW7" s="399"/>
      <c r="AX7" s="399"/>
      <c r="AY7" s="399"/>
      <c r="AZ7" s="399"/>
      <c r="BA7" s="399"/>
      <c r="BB7" s="399"/>
      <c r="BC7" s="399"/>
    </row>
    <row r="8" spans="1:55" ht="15.75" customHeight="1" x14ac:dyDescent="0.2">
      <c r="A8" s="402"/>
      <c r="B8" s="407" t="s">
        <v>641</v>
      </c>
      <c r="C8" s="408"/>
      <c r="D8" s="408"/>
      <c r="E8" s="408"/>
      <c r="F8" s="408"/>
      <c r="G8" s="408"/>
      <c r="H8" s="408"/>
      <c r="I8" s="408"/>
      <c r="J8" s="408"/>
      <c r="K8" s="408"/>
      <c r="L8" s="408"/>
      <c r="M8" s="408"/>
      <c r="N8" s="408"/>
      <c r="O8" s="408"/>
      <c r="P8" s="408"/>
      <c r="Q8" s="408"/>
      <c r="R8" s="408"/>
      <c r="S8" s="408"/>
      <c r="T8" s="408"/>
      <c r="U8" s="408"/>
      <c r="V8" s="408"/>
      <c r="W8" s="408"/>
      <c r="X8" s="408"/>
      <c r="Y8" s="408"/>
      <c r="Z8" s="408"/>
      <c r="AA8" s="409"/>
      <c r="AB8" s="409"/>
      <c r="AC8" s="409"/>
      <c r="AD8" s="410"/>
      <c r="AE8" s="410"/>
      <c r="AF8" s="410"/>
      <c r="AG8" s="410"/>
      <c r="AH8" s="410"/>
      <c r="AI8" s="410"/>
      <c r="AJ8" s="410"/>
      <c r="AK8" s="410"/>
      <c r="AL8" s="410"/>
      <c r="AM8" s="410"/>
      <c r="AN8" s="410"/>
      <c r="AO8" s="410"/>
      <c r="AP8" s="410"/>
      <c r="AQ8" s="411"/>
      <c r="AR8" s="399"/>
      <c r="AS8" s="399"/>
      <c r="AT8" s="399"/>
      <c r="AU8" s="399"/>
      <c r="AV8" s="399"/>
      <c r="AW8" s="399"/>
      <c r="AX8" s="399"/>
      <c r="AY8" s="399"/>
      <c r="AZ8" s="399"/>
      <c r="BA8" s="399"/>
      <c r="BB8" s="399"/>
      <c r="BC8" s="399"/>
    </row>
    <row r="9" spans="1:55" x14ac:dyDescent="0.2">
      <c r="A9" s="402"/>
      <c r="B9" s="412"/>
      <c r="C9" s="413"/>
      <c r="D9" s="413"/>
      <c r="E9" s="413"/>
      <c r="F9" s="413"/>
      <c r="G9" s="413"/>
      <c r="H9" s="413"/>
      <c r="I9" s="413"/>
      <c r="J9" s="413"/>
      <c r="K9" s="413"/>
      <c r="L9" s="413"/>
      <c r="M9" s="413"/>
      <c r="N9" s="413"/>
      <c r="O9" s="413"/>
      <c r="P9" s="413"/>
      <c r="Q9" s="413"/>
      <c r="R9" s="413"/>
      <c r="S9" s="413"/>
      <c r="T9" s="413"/>
      <c r="U9" s="413"/>
      <c r="V9" s="413"/>
      <c r="W9" s="413"/>
      <c r="X9" s="413"/>
      <c r="Y9" s="413"/>
      <c r="Z9" s="413"/>
      <c r="AA9" s="414"/>
      <c r="AB9" s="415"/>
      <c r="AC9" s="414"/>
      <c r="AD9" s="414"/>
      <c r="AE9" s="414"/>
      <c r="AF9" s="414"/>
      <c r="AG9" s="414"/>
      <c r="AH9" s="414"/>
      <c r="AI9" s="414"/>
      <c r="AJ9" s="414"/>
      <c r="AK9" s="414"/>
      <c r="AL9" s="414"/>
      <c r="AM9" s="414"/>
      <c r="AN9" s="414"/>
      <c r="AO9" s="414"/>
      <c r="AP9" s="414"/>
      <c r="AQ9" s="416"/>
      <c r="AR9" s="399"/>
      <c r="AS9" s="399"/>
      <c r="AT9" s="399"/>
      <c r="AU9" s="399"/>
      <c r="AV9" s="399"/>
      <c r="AW9" s="399"/>
      <c r="AX9" s="399"/>
      <c r="AY9" s="399"/>
      <c r="AZ9" s="399"/>
      <c r="BA9" s="399"/>
      <c r="BB9" s="399"/>
      <c r="BC9" s="399"/>
    </row>
    <row r="10" spans="1:55" x14ac:dyDescent="0.2">
      <c r="A10" s="402"/>
      <c r="B10" s="412"/>
      <c r="C10" s="417"/>
      <c r="D10" s="418"/>
      <c r="E10" s="418"/>
      <c r="F10" s="418"/>
      <c r="G10" s="418"/>
      <c r="H10" s="418"/>
      <c r="I10" s="418"/>
      <c r="J10" s="418"/>
      <c r="K10" s="418"/>
      <c r="L10" s="418"/>
      <c r="M10" s="418"/>
      <c r="N10" s="418"/>
      <c r="O10" s="418"/>
      <c r="P10" s="418"/>
      <c r="Q10" s="418"/>
      <c r="R10" s="418"/>
      <c r="S10" s="418"/>
      <c r="T10" s="418"/>
      <c r="U10" s="418"/>
      <c r="V10" s="418"/>
      <c r="W10" s="419"/>
      <c r="X10" s="420"/>
      <c r="Y10" s="420"/>
      <c r="Z10" s="420"/>
      <c r="AA10" s="421"/>
      <c r="AB10" s="422"/>
      <c r="AC10" s="421"/>
      <c r="AD10" s="421"/>
      <c r="AE10" s="421"/>
      <c r="AF10" s="421"/>
      <c r="AG10" s="423"/>
      <c r="AH10" s="421"/>
      <c r="AI10" s="421"/>
      <c r="AJ10" s="421"/>
      <c r="AK10" s="421"/>
      <c r="AL10" s="421"/>
      <c r="AM10" s="421"/>
      <c r="AN10" s="421"/>
      <c r="AO10" s="421"/>
      <c r="AP10" s="423"/>
      <c r="AQ10" s="416"/>
      <c r="AR10" s="399"/>
      <c r="AS10" s="399"/>
      <c r="AT10" s="399"/>
      <c r="AU10" s="399"/>
      <c r="AV10" s="399"/>
      <c r="AW10" s="399"/>
      <c r="AX10" s="399"/>
      <c r="AY10" s="399"/>
      <c r="AZ10" s="399"/>
      <c r="BA10" s="399"/>
      <c r="BB10" s="399"/>
      <c r="BC10" s="399"/>
    </row>
    <row r="11" spans="1:55" ht="15.75" customHeight="1" x14ac:dyDescent="0.25">
      <c r="A11" s="402"/>
      <c r="B11" s="424"/>
      <c r="C11" s="425" t="s">
        <v>642</v>
      </c>
      <c r="D11" s="426"/>
      <c r="E11" s="426"/>
      <c r="F11" s="426"/>
      <c r="G11" s="426"/>
      <c r="H11" s="426"/>
      <c r="I11" s="426"/>
      <c r="J11" s="427"/>
      <c r="K11" s="427"/>
      <c r="L11" s="427"/>
      <c r="M11" s="428"/>
      <c r="N11" s="429"/>
      <c r="O11" s="429"/>
      <c r="P11" s="429"/>
      <c r="Q11" s="429"/>
      <c r="R11" s="430"/>
      <c r="S11" s="429"/>
      <c r="T11" s="429"/>
      <c r="U11" s="429"/>
      <c r="V11" s="431"/>
      <c r="W11" s="432" t="s">
        <v>643</v>
      </c>
      <c r="X11" s="433"/>
      <c r="Y11" s="433"/>
      <c r="Z11" s="433"/>
      <c r="AA11" s="434"/>
      <c r="AB11" s="434"/>
      <c r="AC11" s="434"/>
      <c r="AD11" s="435"/>
      <c r="AE11" s="435"/>
      <c r="AF11" s="435"/>
      <c r="AG11" s="436"/>
      <c r="AH11" s="437"/>
      <c r="AI11" s="437"/>
      <c r="AJ11" s="437"/>
      <c r="AK11" s="437"/>
      <c r="AL11" s="437"/>
      <c r="AM11" s="437"/>
      <c r="AN11" s="437"/>
      <c r="AO11" s="437"/>
      <c r="AP11" s="438"/>
      <c r="AQ11" s="416"/>
      <c r="AR11" s="399"/>
      <c r="AS11" s="399"/>
      <c r="AT11" s="399"/>
      <c r="AU11" s="399"/>
      <c r="AV11" s="399"/>
      <c r="AW11" s="399"/>
      <c r="AX11" s="399"/>
      <c r="AY11" s="399"/>
      <c r="AZ11" s="399"/>
      <c r="BA11" s="399"/>
      <c r="BB11" s="399"/>
      <c r="BC11" s="399"/>
    </row>
    <row r="12" spans="1:55" ht="11.25" customHeight="1" x14ac:dyDescent="0.2">
      <c r="A12" s="402"/>
      <c r="B12" s="439"/>
      <c r="C12" s="440"/>
      <c r="D12" s="441"/>
      <c r="E12" s="441"/>
      <c r="F12" s="441"/>
      <c r="G12" s="441"/>
      <c r="H12" s="442"/>
      <c r="I12" s="442"/>
      <c r="J12" s="443"/>
      <c r="K12" s="444"/>
      <c r="L12" s="444"/>
      <c r="M12" s="444"/>
      <c r="N12" s="444"/>
      <c r="O12" s="445"/>
      <c r="P12" s="445"/>
      <c r="Q12" s="445"/>
      <c r="R12" s="445"/>
      <c r="S12" s="445"/>
      <c r="T12" s="445"/>
      <c r="U12" s="445"/>
      <c r="V12" s="445"/>
      <c r="W12" s="446"/>
      <c r="X12" s="447"/>
      <c r="Y12" s="447"/>
      <c r="Z12" s="447"/>
      <c r="AA12" s="448"/>
      <c r="AB12" s="448"/>
      <c r="AC12" s="448"/>
      <c r="AD12" s="449"/>
      <c r="AE12" s="449"/>
      <c r="AF12" s="449"/>
      <c r="AG12" s="450"/>
      <c r="AH12" s="449"/>
      <c r="AI12" s="449"/>
      <c r="AJ12" s="449"/>
      <c r="AK12" s="449"/>
      <c r="AL12" s="449"/>
      <c r="AM12" s="449"/>
      <c r="AN12" s="449"/>
      <c r="AO12" s="449"/>
      <c r="AP12" s="450"/>
      <c r="AQ12" s="416"/>
      <c r="AR12" s="399"/>
      <c r="AS12" s="399"/>
      <c r="AT12" s="399"/>
      <c r="AU12" s="399"/>
      <c r="AV12" s="399"/>
      <c r="AW12" s="399"/>
      <c r="AX12" s="399"/>
      <c r="AY12" s="399"/>
      <c r="AZ12" s="399"/>
      <c r="BA12" s="399"/>
      <c r="BB12" s="399"/>
      <c r="BC12" s="399"/>
    </row>
    <row r="13" spans="1:55" ht="15" customHeight="1" x14ac:dyDescent="0.25">
      <c r="A13" s="402"/>
      <c r="B13" s="439"/>
      <c r="C13" s="451" t="s">
        <v>644</v>
      </c>
      <c r="D13" s="452"/>
      <c r="E13" s="452"/>
      <c r="F13" s="452"/>
      <c r="G13" s="453"/>
      <c r="H13" s="453"/>
      <c r="I13" s="453"/>
      <c r="J13" s="454"/>
      <c r="K13" s="455" t="s">
        <v>645</v>
      </c>
      <c r="L13" s="456"/>
      <c r="M13" s="457"/>
      <c r="N13" s="458"/>
      <c r="O13" s="455" t="s">
        <v>646</v>
      </c>
      <c r="P13" s="456"/>
      <c r="Q13" s="457"/>
      <c r="R13" s="458"/>
      <c r="S13" s="455" t="s">
        <v>647</v>
      </c>
      <c r="T13" s="456"/>
      <c r="U13" s="457"/>
      <c r="V13" s="458"/>
      <c r="W13" s="459" t="s">
        <v>644</v>
      </c>
      <c r="X13" s="460"/>
      <c r="Y13" s="460"/>
      <c r="Z13" s="460"/>
      <c r="AA13" s="461"/>
      <c r="AB13" s="461"/>
      <c r="AC13" s="461"/>
      <c r="AD13" s="462"/>
      <c r="AE13" s="463" t="s">
        <v>645</v>
      </c>
      <c r="AF13" s="464"/>
      <c r="AG13" s="457"/>
      <c r="AH13" s="465"/>
      <c r="AI13" s="463" t="s">
        <v>646</v>
      </c>
      <c r="AJ13" s="458"/>
      <c r="AK13" s="458"/>
      <c r="AL13" s="458"/>
      <c r="AM13" s="463" t="s">
        <v>647</v>
      </c>
      <c r="AN13" s="458"/>
      <c r="AO13" s="458"/>
      <c r="AP13" s="465"/>
      <c r="AQ13" s="416"/>
      <c r="AR13" s="399"/>
      <c r="AS13" s="399"/>
      <c r="AT13" s="399"/>
      <c r="AU13" s="399"/>
      <c r="AV13" s="399"/>
      <c r="AW13" s="399"/>
      <c r="AX13" s="399"/>
      <c r="AY13" s="399"/>
      <c r="AZ13" s="399"/>
      <c r="BA13" s="399"/>
      <c r="BB13" s="399"/>
      <c r="BC13" s="399"/>
    </row>
    <row r="14" spans="1:55" ht="8.25" customHeight="1" x14ac:dyDescent="0.2">
      <c r="A14" s="402"/>
      <c r="B14" s="439"/>
      <c r="C14" s="466"/>
      <c r="D14" s="467"/>
      <c r="E14" s="467"/>
      <c r="F14" s="467"/>
      <c r="G14" s="444"/>
      <c r="H14" s="444"/>
      <c r="I14" s="444"/>
      <c r="J14" s="468"/>
      <c r="K14" s="469"/>
      <c r="L14" s="468"/>
      <c r="M14" s="468"/>
      <c r="N14" s="468"/>
      <c r="O14" s="470"/>
      <c r="P14" s="468"/>
      <c r="Q14" s="468"/>
      <c r="R14" s="468"/>
      <c r="S14" s="471"/>
      <c r="T14" s="472"/>
      <c r="U14" s="472"/>
      <c r="V14" s="473"/>
      <c r="W14" s="474"/>
      <c r="X14" s="475"/>
      <c r="Y14" s="475"/>
      <c r="Z14" s="475"/>
      <c r="AA14" s="476"/>
      <c r="AB14" s="476"/>
      <c r="AC14" s="476"/>
      <c r="AD14" s="477"/>
      <c r="AE14" s="478"/>
      <c r="AF14" s="479"/>
      <c r="AG14" s="479"/>
      <c r="AH14" s="477"/>
      <c r="AI14" s="480"/>
      <c r="AJ14" s="479"/>
      <c r="AK14" s="479"/>
      <c r="AL14" s="479"/>
      <c r="AM14" s="480"/>
      <c r="AN14" s="479"/>
      <c r="AO14" s="479"/>
      <c r="AP14" s="477"/>
      <c r="AQ14" s="416"/>
      <c r="AR14" s="399"/>
      <c r="AS14" s="399"/>
      <c r="AT14" s="399"/>
      <c r="AU14" s="399"/>
      <c r="AV14" s="399"/>
      <c r="AW14" s="399"/>
      <c r="AX14" s="399"/>
      <c r="AY14" s="399"/>
      <c r="AZ14" s="399"/>
      <c r="BA14" s="399"/>
      <c r="BB14" s="399"/>
      <c r="BC14" s="399"/>
    </row>
    <row r="15" spans="1:55" x14ac:dyDescent="0.2">
      <c r="A15" s="402"/>
      <c r="B15" s="481" t="s">
        <v>648</v>
      </c>
      <c r="C15" s="482" t="s">
        <v>649</v>
      </c>
      <c r="D15" s="483" t="s">
        <v>650</v>
      </c>
      <c r="E15" s="483" t="s">
        <v>651</v>
      </c>
      <c r="F15" s="483" t="s">
        <v>652</v>
      </c>
      <c r="G15" s="483" t="s">
        <v>653</v>
      </c>
      <c r="H15" s="483" t="s">
        <v>654</v>
      </c>
      <c r="I15" s="483" t="s">
        <v>655</v>
      </c>
      <c r="J15" s="483" t="s">
        <v>656</v>
      </c>
      <c r="K15" s="484" t="s">
        <v>597</v>
      </c>
      <c r="L15" s="485" t="s">
        <v>594</v>
      </c>
      <c r="M15" s="485" t="s">
        <v>595</v>
      </c>
      <c r="N15" s="485" t="s">
        <v>596</v>
      </c>
      <c r="O15" s="484" t="s">
        <v>597</v>
      </c>
      <c r="P15" s="485" t="s">
        <v>594</v>
      </c>
      <c r="Q15" s="485" t="s">
        <v>595</v>
      </c>
      <c r="R15" s="485" t="s">
        <v>596</v>
      </c>
      <c r="S15" s="484" t="s">
        <v>597</v>
      </c>
      <c r="T15" s="485" t="s">
        <v>594</v>
      </c>
      <c r="U15" s="485" t="s">
        <v>595</v>
      </c>
      <c r="V15" s="485" t="s">
        <v>596</v>
      </c>
      <c r="W15" s="486" t="s">
        <v>649</v>
      </c>
      <c r="X15" s="487" t="s">
        <v>650</v>
      </c>
      <c r="Y15" s="487" t="s">
        <v>651</v>
      </c>
      <c r="Z15" s="487" t="s">
        <v>652</v>
      </c>
      <c r="AA15" s="488" t="s">
        <v>653</v>
      </c>
      <c r="AB15" s="488" t="s">
        <v>654</v>
      </c>
      <c r="AC15" s="488" t="s">
        <v>655</v>
      </c>
      <c r="AD15" s="489" t="s">
        <v>656</v>
      </c>
      <c r="AE15" s="490" t="s">
        <v>597</v>
      </c>
      <c r="AF15" s="491" t="s">
        <v>594</v>
      </c>
      <c r="AG15" s="491" t="s">
        <v>595</v>
      </c>
      <c r="AH15" s="492" t="s">
        <v>596</v>
      </c>
      <c r="AI15" s="490" t="s">
        <v>597</v>
      </c>
      <c r="AJ15" s="491" t="s">
        <v>594</v>
      </c>
      <c r="AK15" s="491" t="s">
        <v>595</v>
      </c>
      <c r="AL15" s="493" t="s">
        <v>596</v>
      </c>
      <c r="AM15" s="490" t="s">
        <v>597</v>
      </c>
      <c r="AN15" s="491" t="s">
        <v>594</v>
      </c>
      <c r="AO15" s="491" t="s">
        <v>595</v>
      </c>
      <c r="AP15" s="492" t="s">
        <v>596</v>
      </c>
      <c r="AQ15" s="416"/>
      <c r="AR15" s="399"/>
      <c r="AS15" s="399"/>
      <c r="AT15" s="399"/>
      <c r="AU15" s="399"/>
      <c r="AV15" s="399"/>
      <c r="AW15" s="399"/>
      <c r="AX15" s="399"/>
      <c r="AY15" s="399"/>
      <c r="AZ15" s="399"/>
      <c r="BA15" s="399"/>
      <c r="BB15" s="399"/>
      <c r="BC15" s="399"/>
    </row>
    <row r="16" spans="1:55" ht="15" customHeight="1" x14ac:dyDescent="0.2">
      <c r="A16" s="402"/>
      <c r="B16" s="412">
        <v>2010</v>
      </c>
      <c r="C16" s="494">
        <v>-3.5847826086956519E-3</v>
      </c>
      <c r="D16" s="495">
        <v>-1.3649056603773588E-2</v>
      </c>
      <c r="E16" s="495">
        <v>-1.6836697247706429E-2</v>
      </c>
      <c r="F16" s="495">
        <v>-2.0797196261682246E-2</v>
      </c>
      <c r="G16" s="496">
        <v>-8.2000000000000007E-3</v>
      </c>
      <c r="H16" s="496">
        <v>-5.8999999999999999E-3</v>
      </c>
      <c r="I16" s="496">
        <v>-5.4000000000000003E-3</v>
      </c>
      <c r="J16" s="496">
        <v>-1.1299999999999999E-2</v>
      </c>
      <c r="K16" s="494" t="s">
        <v>307</v>
      </c>
      <c r="L16" s="495" t="s">
        <v>307</v>
      </c>
      <c r="M16" s="495" t="s">
        <v>307</v>
      </c>
      <c r="N16" s="495" t="s">
        <v>307</v>
      </c>
      <c r="O16" s="494" t="s">
        <v>307</v>
      </c>
      <c r="P16" s="495" t="s">
        <v>307</v>
      </c>
      <c r="Q16" s="495" t="s">
        <v>307</v>
      </c>
      <c r="R16" s="495" t="s">
        <v>307</v>
      </c>
      <c r="S16" s="494" t="s">
        <v>307</v>
      </c>
      <c r="T16" s="495" t="s">
        <v>307</v>
      </c>
      <c r="U16" s="495" t="s">
        <v>307</v>
      </c>
      <c r="V16" s="495"/>
      <c r="W16" s="497">
        <v>-3.5999999999999999E-3</v>
      </c>
      <c r="X16" s="498">
        <v>-1.3649056603773588E-2</v>
      </c>
      <c r="Y16" s="498">
        <v>-1.6836697247706423E-2</v>
      </c>
      <c r="Z16" s="498">
        <v>-2.0797196261682228E-2</v>
      </c>
      <c r="AA16" s="499">
        <v>-8.2000000000000007E-3</v>
      </c>
      <c r="AB16" s="499">
        <v>-5.8999999999999999E-3</v>
      </c>
      <c r="AC16" s="499">
        <v>-5.4000000000000003E-3</v>
      </c>
      <c r="AD16" s="500">
        <v>-1.1299999999999999E-2</v>
      </c>
      <c r="AE16" s="497" t="s">
        <v>307</v>
      </c>
      <c r="AF16" s="498" t="s">
        <v>307</v>
      </c>
      <c r="AG16" s="498" t="s">
        <v>307</v>
      </c>
      <c r="AH16" s="498" t="s">
        <v>307</v>
      </c>
      <c r="AI16" s="501" t="s">
        <v>307</v>
      </c>
      <c r="AJ16" s="502" t="s">
        <v>307</v>
      </c>
      <c r="AK16" s="502" t="s">
        <v>307</v>
      </c>
      <c r="AL16" s="502" t="s">
        <v>307</v>
      </c>
      <c r="AM16" s="501" t="s">
        <v>307</v>
      </c>
      <c r="AN16" s="502" t="s">
        <v>307</v>
      </c>
      <c r="AO16" s="502" t="s">
        <v>307</v>
      </c>
      <c r="AP16" s="503"/>
      <c r="AQ16" s="416"/>
      <c r="AR16" s="399"/>
      <c r="AS16" s="399"/>
      <c r="AT16" s="399"/>
      <c r="AU16" s="399"/>
      <c r="AV16" s="399"/>
      <c r="AW16" s="399"/>
      <c r="AX16" s="399"/>
      <c r="AY16" s="399"/>
      <c r="AZ16" s="399"/>
      <c r="BA16" s="399"/>
      <c r="BB16" s="399"/>
      <c r="BC16" s="399"/>
    </row>
    <row r="17" spans="1:65" ht="15" customHeight="1" x14ac:dyDescent="0.2">
      <c r="A17" s="402"/>
      <c r="B17" s="412">
        <v>2011</v>
      </c>
      <c r="C17" s="494">
        <v>1.6318478260869566E-2</v>
      </c>
      <c r="D17" s="495">
        <v>1.3303773584905653E-2</v>
      </c>
      <c r="E17" s="495">
        <v>1.0520183486238534E-2</v>
      </c>
      <c r="F17" s="495">
        <v>7.8149532710280398E-3</v>
      </c>
      <c r="G17" s="496">
        <v>7.7000000000000002E-3</v>
      </c>
      <c r="H17" s="496">
        <v>2E-3</v>
      </c>
      <c r="I17" s="496">
        <v>5.0000000000000001E-4</v>
      </c>
      <c r="J17" s="496">
        <v>-1.6999999999999999E-3</v>
      </c>
      <c r="K17" s="504">
        <v>-1.38E-2</v>
      </c>
      <c r="L17" s="496">
        <v>-3.5200000000000002E-2</v>
      </c>
      <c r="M17" s="496">
        <v>-2.53E-2</v>
      </c>
      <c r="N17" s="496">
        <v>-1.9699999999999999E-2</v>
      </c>
      <c r="O17" s="494" t="s">
        <v>307</v>
      </c>
      <c r="P17" s="495" t="s">
        <v>307</v>
      </c>
      <c r="Q17" s="495" t="s">
        <v>307</v>
      </c>
      <c r="R17" s="495" t="s">
        <v>307</v>
      </c>
      <c r="S17" s="494" t="s">
        <v>307</v>
      </c>
      <c r="T17" s="495" t="s">
        <v>307</v>
      </c>
      <c r="U17" s="495" t="s">
        <v>307</v>
      </c>
      <c r="V17" s="495"/>
      <c r="W17" s="497">
        <v>1.2999999999999999E-2</v>
      </c>
      <c r="X17" s="498">
        <v>-9.5399811320762349E-5</v>
      </c>
      <c r="Y17" s="498">
        <v>-6.01482733944956E-3</v>
      </c>
      <c r="Z17" s="498">
        <v>-1.2645576915887856E-2</v>
      </c>
      <c r="AA17" s="499">
        <v>-1E-4</v>
      </c>
      <c r="AB17" s="499">
        <v>-3.5000000000000001E-3</v>
      </c>
      <c r="AC17" s="499">
        <v>-4.4999999999999997E-3</v>
      </c>
      <c r="AD17" s="500">
        <v>-1.2699999999999999E-2</v>
      </c>
      <c r="AE17" s="505">
        <v>-1.38E-2</v>
      </c>
      <c r="AF17" s="499">
        <v>-3.5200000000000002E-2</v>
      </c>
      <c r="AG17" s="499">
        <v>-2.53E-2</v>
      </c>
      <c r="AH17" s="500">
        <v>-1.9699999999999999E-2</v>
      </c>
      <c r="AI17" s="501" t="s">
        <v>307</v>
      </c>
      <c r="AJ17" s="502" t="s">
        <v>307</v>
      </c>
      <c r="AK17" s="502" t="s">
        <v>307</v>
      </c>
      <c r="AL17" s="502" t="s">
        <v>307</v>
      </c>
      <c r="AM17" s="501" t="s">
        <v>307</v>
      </c>
      <c r="AN17" s="502" t="s">
        <v>307</v>
      </c>
      <c r="AO17" s="502" t="s">
        <v>307</v>
      </c>
      <c r="AP17" s="503"/>
      <c r="AQ17" s="416"/>
      <c r="AR17" s="399"/>
      <c r="AS17" s="399"/>
      <c r="AT17" s="399"/>
      <c r="AU17" s="399"/>
      <c r="AV17" s="399"/>
      <c r="AW17" s="399"/>
      <c r="AX17" s="399"/>
      <c r="AY17" s="399"/>
      <c r="AZ17" s="399"/>
      <c r="BA17" s="399"/>
      <c r="BB17" s="399"/>
      <c r="BC17" s="399"/>
    </row>
    <row r="18" spans="1:65" ht="15" customHeight="1" x14ac:dyDescent="0.2">
      <c r="A18" s="506"/>
      <c r="B18" s="412">
        <v>2012</v>
      </c>
      <c r="C18" s="494">
        <v>2.9340217391304348E-2</v>
      </c>
      <c r="D18" s="495">
        <v>2.698584905660377E-2</v>
      </c>
      <c r="E18" s="495">
        <v>2.5487155963302748E-2</v>
      </c>
      <c r="F18" s="495">
        <v>2.4349532710280362E-2</v>
      </c>
      <c r="G18" s="496">
        <v>2.5399999999999999E-2</v>
      </c>
      <c r="H18" s="496">
        <v>2.1700000000000001E-2</v>
      </c>
      <c r="I18" s="496">
        <v>2.1000000000000001E-2</v>
      </c>
      <c r="J18" s="496">
        <v>1.9400000000000001E-2</v>
      </c>
      <c r="K18" s="504">
        <v>1.26E-2</v>
      </c>
      <c r="L18" s="496">
        <v>4.5999999999999999E-3</v>
      </c>
      <c r="M18" s="496">
        <v>-1.2999999999999999E-3</v>
      </c>
      <c r="N18" s="496">
        <v>-1.8E-3</v>
      </c>
      <c r="O18" s="504">
        <v>-7.1999999999999998E-3</v>
      </c>
      <c r="P18" s="496">
        <v>-4.1999999999999997E-3</v>
      </c>
      <c r="Q18" s="507">
        <v>2.3099999999999999E-2</v>
      </c>
      <c r="R18" s="496">
        <v>4.630961538461538E-2</v>
      </c>
      <c r="S18" s="494" t="s">
        <v>307</v>
      </c>
      <c r="T18" s="495" t="s">
        <v>307</v>
      </c>
      <c r="U18" s="495" t="s">
        <v>307</v>
      </c>
      <c r="V18" s="508"/>
      <c r="W18" s="497">
        <v>4.36E-2</v>
      </c>
      <c r="X18" s="498">
        <v>2.7605899891056586E-2</v>
      </c>
      <c r="Y18" s="498">
        <v>2.0016462623403661E-2</v>
      </c>
      <c r="Z18" s="498">
        <v>1.2197829652056076E-2</v>
      </c>
      <c r="AA18" s="499">
        <v>2.5999999999999999E-2</v>
      </c>
      <c r="AB18" s="499">
        <v>1.8800000000000001E-2</v>
      </c>
      <c r="AC18" s="499">
        <v>1.7000000000000001E-2</v>
      </c>
      <c r="AD18" s="500">
        <v>6.8999999999999999E-3</v>
      </c>
      <c r="AE18" s="505">
        <v>-8.9999999999999998E-4</v>
      </c>
      <c r="AF18" s="499">
        <v>-3.0300000000000001E-2</v>
      </c>
      <c r="AG18" s="499">
        <v>-2.6200000000000001E-2</v>
      </c>
      <c r="AH18" s="499">
        <v>-2.1299999999999999E-2</v>
      </c>
      <c r="AI18" s="509">
        <v>-7.1999999999999998E-3</v>
      </c>
      <c r="AJ18" s="510">
        <v>-4.1999999999999997E-3</v>
      </c>
      <c r="AK18" s="511">
        <v>2.3099999999999999E-2</v>
      </c>
      <c r="AL18" s="499">
        <v>4.6273333333333326E-2</v>
      </c>
      <c r="AM18" s="505" t="s">
        <v>307</v>
      </c>
      <c r="AN18" s="499" t="s">
        <v>307</v>
      </c>
      <c r="AO18" s="499" t="s">
        <v>307</v>
      </c>
      <c r="AP18" s="512"/>
      <c r="AQ18" s="416"/>
      <c r="AR18" s="399"/>
      <c r="AS18" s="399"/>
      <c r="AT18" s="399"/>
      <c r="AU18" s="399"/>
      <c r="AV18" s="399"/>
      <c r="AW18" s="399"/>
      <c r="AX18" s="399"/>
      <c r="AY18" s="399"/>
      <c r="AZ18" s="399"/>
      <c r="BA18" s="399"/>
      <c r="BB18" s="399"/>
      <c r="BC18" s="399"/>
    </row>
    <row r="19" spans="1:65" ht="15" customHeight="1" x14ac:dyDescent="0.2">
      <c r="A19" s="506"/>
      <c r="B19" s="412">
        <v>2013</v>
      </c>
      <c r="C19" s="494">
        <v>3.5983695652173908E-2</v>
      </c>
      <c r="D19" s="495">
        <v>3.45191509433962E-2</v>
      </c>
      <c r="E19" s="495">
        <v>3.3601834862385306E-2</v>
      </c>
      <c r="F19" s="495">
        <v>3.1976635514018678E-2</v>
      </c>
      <c r="G19" s="496">
        <v>3.1899999999999998E-2</v>
      </c>
      <c r="H19" s="496">
        <v>2.9399999999999999E-2</v>
      </c>
      <c r="I19" s="496">
        <v>2.8500000000000001E-2</v>
      </c>
      <c r="J19" s="496">
        <v>2.86E-2</v>
      </c>
      <c r="K19" s="504">
        <v>2.7199999999999998E-2</v>
      </c>
      <c r="L19" s="496">
        <v>2.18E-2</v>
      </c>
      <c r="M19" s="496">
        <v>1.77E-2</v>
      </c>
      <c r="N19" s="496">
        <v>1.7500000000000002E-2</v>
      </c>
      <c r="O19" s="504">
        <v>1.3899999999999999E-2</v>
      </c>
      <c r="P19" s="496">
        <v>1.34E-2</v>
      </c>
      <c r="Q19" s="507">
        <v>2.35E-2</v>
      </c>
      <c r="R19" s="496">
        <v>3.0772380952380954E-2</v>
      </c>
      <c r="S19" s="513">
        <v>4.5900000000000003E-2</v>
      </c>
      <c r="T19" s="514">
        <v>5.4083809523809506E-2</v>
      </c>
      <c r="U19" s="514">
        <v>6.7500000000000004E-2</v>
      </c>
      <c r="V19" s="508"/>
      <c r="W19" s="497">
        <v>8.1699999999999995E-2</v>
      </c>
      <c r="X19" s="498">
        <v>6.3761737617466091E-2</v>
      </c>
      <c r="Y19" s="498">
        <v>5.4842572739480157E-2</v>
      </c>
      <c r="Z19" s="498">
        <v>4.5126109008944898E-2</v>
      </c>
      <c r="AA19" s="499">
        <v>5.9299999999999999E-2</v>
      </c>
      <c r="AB19" s="499">
        <v>4.9299999999999997E-2</v>
      </c>
      <c r="AC19" s="499">
        <v>4.6600000000000003E-2</v>
      </c>
      <c r="AD19" s="500">
        <v>3.61E-2</v>
      </c>
      <c r="AE19" s="505">
        <v>2.6700000000000002E-2</v>
      </c>
      <c r="AF19" s="499">
        <v>-8.5000000000000006E-3</v>
      </c>
      <c r="AG19" s="499">
        <v>-8.3999999999999995E-3</v>
      </c>
      <c r="AH19" s="499">
        <v>-3.7000000000000002E-3</v>
      </c>
      <c r="AI19" s="509">
        <v>6.8999999999999999E-3</v>
      </c>
      <c r="AJ19" s="510">
        <v>9.2999999999999992E-3</v>
      </c>
      <c r="AK19" s="511">
        <v>4.7399999999999998E-2</v>
      </c>
      <c r="AL19" s="499">
        <v>7.8674425714285692E-2</v>
      </c>
      <c r="AM19" s="505">
        <v>4.5900000000000003E-2</v>
      </c>
      <c r="AN19" s="499">
        <f>0.0541</f>
        <v>5.4100000000000002E-2</v>
      </c>
      <c r="AO19" s="499">
        <v>6.7500000000000004E-2</v>
      </c>
      <c r="AP19" s="512"/>
      <c r="AQ19" s="416"/>
      <c r="AR19" s="399"/>
      <c r="AS19" s="399"/>
      <c r="AT19" s="399"/>
      <c r="AU19" s="399"/>
      <c r="AV19" s="399"/>
      <c r="AW19" s="399"/>
      <c r="AX19" s="399"/>
      <c r="AY19" s="399"/>
      <c r="AZ19" s="399"/>
      <c r="BA19" s="399"/>
      <c r="BB19" s="399"/>
      <c r="BC19" s="399"/>
    </row>
    <row r="20" spans="1:65" ht="15" customHeight="1" x14ac:dyDescent="0.2">
      <c r="A20" s="506"/>
      <c r="B20" s="412">
        <v>2014</v>
      </c>
      <c r="C20" s="494">
        <v>3.8690217391304335E-2</v>
      </c>
      <c r="D20" s="495">
        <v>3.7694811320754688E-2</v>
      </c>
      <c r="E20" s="495">
        <v>3.7173394495412806E-2</v>
      </c>
      <c r="F20" s="495">
        <v>3.6936448598130812E-2</v>
      </c>
      <c r="G20" s="496">
        <v>3.61E-2</v>
      </c>
      <c r="H20" s="496">
        <v>3.3700000000000001E-2</v>
      </c>
      <c r="I20" s="496">
        <v>3.4500000000000003E-2</v>
      </c>
      <c r="J20" s="496">
        <v>3.4500000000000003E-2</v>
      </c>
      <c r="K20" s="504">
        <v>3.1899999999999998E-2</v>
      </c>
      <c r="L20" s="496">
        <v>2.92E-2</v>
      </c>
      <c r="M20" s="496">
        <v>2.8000000000000001E-2</v>
      </c>
      <c r="N20" s="496">
        <v>2.7099999999999999E-2</v>
      </c>
      <c r="O20" s="504">
        <v>2.5499999999999998E-2</v>
      </c>
      <c r="P20" s="496">
        <v>2.52E-2</v>
      </c>
      <c r="Q20" s="507">
        <v>3.0700000000000002E-2</v>
      </c>
      <c r="R20" s="496">
        <v>3.3406666666666654E-2</v>
      </c>
      <c r="S20" s="513">
        <v>4.19E-2</v>
      </c>
      <c r="T20" s="514">
        <v>4.3714761904761888E-2</v>
      </c>
      <c r="U20" s="514">
        <v>4.36E-2</v>
      </c>
      <c r="V20" s="508"/>
      <c r="W20" s="497">
        <v>0.12429999999999999</v>
      </c>
      <c r="X20" s="498">
        <v>0.1046188057773263</v>
      </c>
      <c r="Y20" s="498">
        <v>9.4641679125549286E-2</v>
      </c>
      <c r="Z20" s="498">
        <v>8.429990097549929E-2</v>
      </c>
      <c r="AA20" s="499">
        <v>9.8100000000000007E-2</v>
      </c>
      <c r="AB20" s="499">
        <v>8.5099999999999995E-2</v>
      </c>
      <c r="AC20" s="499">
        <v>8.3199999999999996E-2</v>
      </c>
      <c r="AD20" s="500">
        <v>7.2099999999999997E-2</v>
      </c>
      <c r="AE20" s="505">
        <v>5.9799999999999999E-2</v>
      </c>
      <c r="AF20" s="499">
        <v>2.1000000000000001E-2</v>
      </c>
      <c r="AG20" s="499">
        <v>1.9900000000000001E-2</v>
      </c>
      <c r="AH20" s="499">
        <v>2.3800000000000002E-2</v>
      </c>
      <c r="AI20" s="509">
        <v>3.3000000000000002E-2</v>
      </c>
      <c r="AJ20" s="510">
        <v>3.5099999999999999E-2</v>
      </c>
      <c r="AK20" s="511">
        <v>0.08</v>
      </c>
      <c r="AL20" s="499">
        <v>0.11507124353316191</v>
      </c>
      <c r="AM20" s="505">
        <v>8.9899999999999994E-2</v>
      </c>
      <c r="AN20" s="499">
        <v>0.1003</v>
      </c>
      <c r="AO20" s="499">
        <v>0.1143</v>
      </c>
      <c r="AP20" s="512"/>
      <c r="AQ20" s="416"/>
      <c r="AR20" s="399"/>
      <c r="AS20" s="399"/>
      <c r="AT20" s="399"/>
      <c r="AU20" s="399"/>
      <c r="AV20" s="399"/>
      <c r="AW20" s="399"/>
      <c r="AX20" s="399"/>
      <c r="AY20" s="399"/>
      <c r="AZ20" s="399"/>
      <c r="BA20" s="399"/>
      <c r="BB20" s="399"/>
      <c r="BC20" s="399"/>
    </row>
    <row r="21" spans="1:65" ht="15" customHeight="1" x14ac:dyDescent="0.2">
      <c r="A21" s="506"/>
      <c r="B21" s="412">
        <v>2015</v>
      </c>
      <c r="C21" s="494" t="s">
        <v>307</v>
      </c>
      <c r="D21" s="495" t="s">
        <v>307</v>
      </c>
      <c r="E21" s="495" t="s">
        <v>307</v>
      </c>
      <c r="F21" s="495" t="s">
        <v>307</v>
      </c>
      <c r="G21" s="495" t="s">
        <v>307</v>
      </c>
      <c r="H21" s="495" t="s">
        <v>307</v>
      </c>
      <c r="I21" s="495" t="s">
        <v>307</v>
      </c>
      <c r="J21" s="496">
        <v>3.6700000000000003E-2</v>
      </c>
      <c r="K21" s="504">
        <v>3.4200000000000001E-2</v>
      </c>
      <c r="L21" s="496">
        <v>3.4700000000000002E-2</v>
      </c>
      <c r="M21" s="496">
        <v>3.3399999999999999E-2</v>
      </c>
      <c r="N21" s="496">
        <v>3.2300000000000002E-2</v>
      </c>
      <c r="O21" s="504">
        <v>3.1800000000000002E-2</v>
      </c>
      <c r="P21" s="496">
        <v>3.0300000000000001E-2</v>
      </c>
      <c r="Q21" s="507">
        <v>3.1300000000000001E-2</v>
      </c>
      <c r="R21" s="496">
        <v>3.1915238095238094E-2</v>
      </c>
      <c r="S21" s="513">
        <v>3.8300000000000001E-2</v>
      </c>
      <c r="T21" s="514">
        <v>3.6523333333333317E-2</v>
      </c>
      <c r="U21" s="514">
        <v>3.5799999999999998E-2</v>
      </c>
      <c r="V21" s="508"/>
      <c r="W21" s="497" t="s">
        <v>307</v>
      </c>
      <c r="X21" s="498" t="s">
        <v>307</v>
      </c>
      <c r="Y21" s="498" t="s">
        <v>307</v>
      </c>
      <c r="Z21" s="498" t="s">
        <v>307</v>
      </c>
      <c r="AA21" s="498" t="s">
        <v>307</v>
      </c>
      <c r="AB21" s="498" t="s">
        <v>307</v>
      </c>
      <c r="AC21" s="498" t="s">
        <v>307</v>
      </c>
      <c r="AD21" s="500">
        <v>0.1118</v>
      </c>
      <c r="AE21" s="505">
        <v>9.64E-2</v>
      </c>
      <c r="AF21" s="499">
        <v>5.7099999999999998E-2</v>
      </c>
      <c r="AG21" s="499">
        <v>5.4399999999999997E-2</v>
      </c>
      <c r="AH21" s="499">
        <v>5.7299999999999997E-2</v>
      </c>
      <c r="AI21" s="509">
        <v>6.6400000000000001E-2</v>
      </c>
      <c r="AJ21" s="510">
        <v>6.6900000000000001E-2</v>
      </c>
      <c r="AK21" s="511">
        <v>0.11428000000000001</v>
      </c>
      <c r="AL21" s="499">
        <v>0.15122646081824179</v>
      </c>
      <c r="AM21" s="505">
        <v>0.1321</v>
      </c>
      <c r="AN21" s="499">
        <v>0.1409</v>
      </c>
      <c r="AO21" s="499">
        <v>0.15479999999999999</v>
      </c>
      <c r="AP21" s="512"/>
      <c r="AQ21" s="416"/>
      <c r="AR21" s="399"/>
      <c r="AS21" s="399"/>
      <c r="AT21" s="515"/>
      <c r="AU21" s="399"/>
      <c r="AV21" s="399"/>
      <c r="AW21" s="399"/>
      <c r="AX21" s="399"/>
      <c r="AY21" s="399"/>
      <c r="AZ21" s="399"/>
      <c r="BA21" s="399"/>
      <c r="BB21" s="399"/>
      <c r="BC21" s="399"/>
    </row>
    <row r="22" spans="1:65" ht="15" customHeight="1" x14ac:dyDescent="0.2">
      <c r="A22" s="506"/>
      <c r="B22" s="412">
        <v>2016</v>
      </c>
      <c r="C22" s="494" t="s">
        <v>307</v>
      </c>
      <c r="D22" s="495" t="s">
        <v>307</v>
      </c>
      <c r="E22" s="495" t="s">
        <v>307</v>
      </c>
      <c r="F22" s="495" t="s">
        <v>307</v>
      </c>
      <c r="G22" s="495" t="s">
        <v>307</v>
      </c>
      <c r="H22" s="495" t="s">
        <v>307</v>
      </c>
      <c r="I22" s="495" t="s">
        <v>307</v>
      </c>
      <c r="J22" s="495" t="s">
        <v>307</v>
      </c>
      <c r="K22" s="494" t="s">
        <v>307</v>
      </c>
      <c r="L22" s="495" t="s">
        <v>307</v>
      </c>
      <c r="M22" s="495" t="s">
        <v>307</v>
      </c>
      <c r="N22" s="496">
        <v>3.32E-2</v>
      </c>
      <c r="O22" s="504">
        <v>3.32E-2</v>
      </c>
      <c r="P22" s="496">
        <v>3.2800000000000003E-2</v>
      </c>
      <c r="Q22" s="507">
        <v>3.3500000000000002E-2</v>
      </c>
      <c r="R22" s="496">
        <v>3.2823809523809505E-2</v>
      </c>
      <c r="S22" s="513">
        <v>3.7499999999999999E-2</v>
      </c>
      <c r="T22" s="514">
        <v>3.520190476190474E-2</v>
      </c>
      <c r="U22" s="514">
        <v>3.49E-2</v>
      </c>
      <c r="V22" s="508"/>
      <c r="W22" s="497" t="s">
        <v>307</v>
      </c>
      <c r="X22" s="498" t="s">
        <v>307</v>
      </c>
      <c r="Y22" s="498" t="s">
        <v>307</v>
      </c>
      <c r="Z22" s="498" t="s">
        <v>307</v>
      </c>
      <c r="AA22" s="498" t="s">
        <v>307</v>
      </c>
      <c r="AB22" s="498" t="s">
        <v>307</v>
      </c>
      <c r="AC22" s="498" t="s">
        <v>307</v>
      </c>
      <c r="AD22" s="516" t="s">
        <v>307</v>
      </c>
      <c r="AE22" s="497" t="s">
        <v>307</v>
      </c>
      <c r="AF22" s="498" t="s">
        <v>307</v>
      </c>
      <c r="AG22" s="498" t="s">
        <v>307</v>
      </c>
      <c r="AH22" s="499">
        <v>9.2899999999999996E-2</v>
      </c>
      <c r="AI22" s="505">
        <v>0.1022</v>
      </c>
      <c r="AJ22" s="510">
        <v>0.1022</v>
      </c>
      <c r="AK22" s="511">
        <v>0.15217</v>
      </c>
      <c r="AL22" s="499">
        <v>0.18973589090930512</v>
      </c>
      <c r="AM22" s="505">
        <v>0.17530000000000001</v>
      </c>
      <c r="AN22" s="499">
        <v>0.1817</v>
      </c>
      <c r="AO22" s="499">
        <v>0.1956</v>
      </c>
      <c r="AP22" s="512"/>
      <c r="AQ22" s="416"/>
      <c r="AR22" s="399"/>
      <c r="AS22" s="399"/>
      <c r="AT22" s="515"/>
      <c r="AU22" s="399"/>
      <c r="AV22" s="399"/>
      <c r="AW22" s="399"/>
      <c r="AX22" s="399"/>
      <c r="AY22" s="399"/>
      <c r="AZ22" s="399"/>
      <c r="BA22" s="399"/>
      <c r="BB22" s="399"/>
      <c r="BC22" s="399"/>
    </row>
    <row r="23" spans="1:65" ht="15" customHeight="1" x14ac:dyDescent="0.2">
      <c r="A23" s="517"/>
      <c r="B23" s="412">
        <v>2017</v>
      </c>
      <c r="C23" s="494" t="s">
        <v>307</v>
      </c>
      <c r="D23" s="495" t="s">
        <v>307</v>
      </c>
      <c r="E23" s="495" t="s">
        <v>307</v>
      </c>
      <c r="F23" s="495" t="s">
        <v>307</v>
      </c>
      <c r="G23" s="495" t="s">
        <v>307</v>
      </c>
      <c r="H23" s="495" t="s">
        <v>307</v>
      </c>
      <c r="I23" s="495" t="s">
        <v>307</v>
      </c>
      <c r="J23" s="495" t="s">
        <v>307</v>
      </c>
      <c r="K23" s="494" t="s">
        <v>307</v>
      </c>
      <c r="L23" s="495" t="s">
        <v>307</v>
      </c>
      <c r="M23" s="495" t="s">
        <v>307</v>
      </c>
      <c r="N23" s="518" t="s">
        <v>307</v>
      </c>
      <c r="O23" s="495" t="s">
        <v>307</v>
      </c>
      <c r="P23" s="495" t="s">
        <v>307</v>
      </c>
      <c r="Q23" s="495" t="s">
        <v>307</v>
      </c>
      <c r="R23" s="519">
        <v>3.3440952380952356E-2</v>
      </c>
      <c r="S23" s="520">
        <v>3.6799999999999999E-2</v>
      </c>
      <c r="T23" s="521">
        <v>3.4643809523809486E-2</v>
      </c>
      <c r="U23" s="521">
        <v>3.4099999999999998E-2</v>
      </c>
      <c r="V23" s="522"/>
      <c r="W23" s="497" t="s">
        <v>307</v>
      </c>
      <c r="X23" s="498" t="s">
        <v>307</v>
      </c>
      <c r="Y23" s="498" t="s">
        <v>307</v>
      </c>
      <c r="Z23" s="498" t="s">
        <v>307</v>
      </c>
      <c r="AA23" s="498" t="s">
        <v>307</v>
      </c>
      <c r="AB23" s="498" t="s">
        <v>307</v>
      </c>
      <c r="AC23" s="498" t="s">
        <v>307</v>
      </c>
      <c r="AD23" s="516" t="s">
        <v>307</v>
      </c>
      <c r="AE23" s="497" t="s">
        <v>307</v>
      </c>
      <c r="AF23" s="498" t="s">
        <v>307</v>
      </c>
      <c r="AG23" s="498" t="s">
        <v>307</v>
      </c>
      <c r="AH23" s="516" t="s">
        <v>307</v>
      </c>
      <c r="AI23" s="497" t="s">
        <v>307</v>
      </c>
      <c r="AJ23" s="498" t="s">
        <v>307</v>
      </c>
      <c r="AK23" s="498" t="s">
        <v>307</v>
      </c>
      <c r="AL23" s="523">
        <v>0.23037584110608045</v>
      </c>
      <c r="AM23" s="524">
        <v>0.21990000000000001</v>
      </c>
      <c r="AN23" s="523">
        <v>0.22339999999999999</v>
      </c>
      <c r="AO23" s="523">
        <v>0.2369</v>
      </c>
      <c r="AP23" s="525"/>
      <c r="AQ23" s="416"/>
      <c r="AR23" s="399"/>
      <c r="AS23" s="399"/>
      <c r="AT23" s="399"/>
      <c r="AU23" s="399"/>
      <c r="AV23" s="399"/>
      <c r="AW23" s="399"/>
      <c r="AX23" s="399"/>
      <c r="AY23" s="399"/>
      <c r="AZ23" s="399"/>
      <c r="BA23" s="399"/>
      <c r="BB23" s="399"/>
      <c r="BC23" s="399"/>
    </row>
    <row r="24" spans="1:65" ht="15" customHeight="1" x14ac:dyDescent="0.2">
      <c r="A24" s="517"/>
      <c r="B24" s="412"/>
      <c r="C24" s="526"/>
      <c r="D24" s="527"/>
      <c r="E24" s="527"/>
      <c r="F24" s="527"/>
      <c r="G24" s="527"/>
      <c r="H24" s="527"/>
      <c r="I24" s="527"/>
      <c r="J24" s="528"/>
      <c r="K24" s="528"/>
      <c r="L24" s="528"/>
      <c r="M24" s="528"/>
      <c r="N24" s="528"/>
      <c r="O24" s="529"/>
      <c r="P24" s="529"/>
      <c r="Q24" s="529"/>
      <c r="R24" s="529"/>
      <c r="S24" s="529"/>
      <c r="T24" s="529"/>
      <c r="U24" s="529"/>
      <c r="V24" s="529"/>
      <c r="W24" s="530"/>
      <c r="X24" s="530"/>
      <c r="Y24" s="530"/>
      <c r="Z24" s="530"/>
      <c r="AA24" s="530"/>
      <c r="AB24" s="530"/>
      <c r="AC24" s="530"/>
      <c r="AD24" s="531"/>
      <c r="AE24" s="531"/>
      <c r="AF24" s="531"/>
      <c r="AG24" s="531"/>
      <c r="AH24" s="531"/>
      <c r="AI24" s="531"/>
      <c r="AJ24" s="531"/>
      <c r="AK24" s="531"/>
      <c r="AL24" s="531"/>
      <c r="AM24" s="531"/>
      <c r="AN24" s="531"/>
      <c r="AO24" s="531"/>
      <c r="AP24" s="532"/>
      <c r="AQ24" s="416"/>
      <c r="AR24" s="399"/>
      <c r="AS24" s="399"/>
      <c r="AT24" s="399"/>
      <c r="AU24" s="399"/>
      <c r="AV24" s="399"/>
      <c r="AW24" s="399"/>
      <c r="AX24" s="399"/>
      <c r="AY24" s="399"/>
      <c r="AZ24" s="399"/>
      <c r="BA24" s="399"/>
      <c r="BB24" s="399"/>
      <c r="BC24" s="399"/>
    </row>
    <row r="25" spans="1:65" ht="15" customHeight="1" x14ac:dyDescent="0.25">
      <c r="A25" s="517"/>
      <c r="B25" s="412"/>
      <c r="C25" s="533" t="s">
        <v>657</v>
      </c>
      <c r="D25" s="534"/>
      <c r="E25" s="534"/>
      <c r="F25" s="534"/>
      <c r="G25" s="534"/>
      <c r="H25" s="534"/>
      <c r="I25" s="534"/>
      <c r="J25" s="534"/>
      <c r="K25" s="534"/>
      <c r="L25" s="534"/>
      <c r="M25" s="535"/>
      <c r="N25" s="430"/>
      <c r="O25" s="430"/>
      <c r="P25" s="430"/>
      <c r="Q25" s="430"/>
      <c r="R25" s="430"/>
      <c r="S25" s="429"/>
      <c r="T25" s="429"/>
      <c r="U25" s="429"/>
      <c r="V25" s="429"/>
      <c r="W25" s="536" t="s">
        <v>658</v>
      </c>
      <c r="X25" s="536"/>
      <c r="Y25" s="536"/>
      <c r="Z25" s="536"/>
      <c r="AA25" s="536"/>
      <c r="AB25" s="536"/>
      <c r="AC25" s="536"/>
      <c r="AD25" s="536"/>
      <c r="AE25" s="536"/>
      <c r="AF25" s="536"/>
      <c r="AG25" s="537"/>
      <c r="AH25" s="538"/>
      <c r="AI25" s="538"/>
      <c r="AJ25" s="538"/>
      <c r="AK25" s="538"/>
      <c r="AL25" s="538"/>
      <c r="AM25" s="538"/>
      <c r="AN25" s="538"/>
      <c r="AO25" s="538"/>
      <c r="AP25" s="539"/>
      <c r="AQ25" s="416"/>
      <c r="AR25" s="399"/>
      <c r="AS25" s="399"/>
      <c r="AT25" s="399"/>
      <c r="AU25" s="399"/>
      <c r="AV25" s="399"/>
      <c r="AW25" s="399"/>
      <c r="AX25" s="399"/>
      <c r="AY25" s="399"/>
      <c r="AZ25" s="399"/>
      <c r="BA25" s="399"/>
      <c r="BB25" s="399"/>
      <c r="BC25" s="399"/>
    </row>
    <row r="26" spans="1:65" ht="15" customHeight="1" x14ac:dyDescent="0.2">
      <c r="A26" s="517"/>
      <c r="B26" s="412"/>
      <c r="C26" s="540"/>
      <c r="D26" s="541"/>
      <c r="E26" s="541"/>
      <c r="F26" s="541"/>
      <c r="G26" s="541"/>
      <c r="H26" s="541"/>
      <c r="I26" s="541"/>
      <c r="J26" s="541"/>
      <c r="K26" s="541"/>
      <c r="L26" s="541"/>
      <c r="M26" s="542"/>
      <c r="N26" s="541"/>
      <c r="O26" s="543"/>
      <c r="P26" s="543"/>
      <c r="Q26" s="543"/>
      <c r="R26" s="543"/>
      <c r="S26" s="543"/>
      <c r="T26" s="543"/>
      <c r="U26" s="543"/>
      <c r="V26" s="543"/>
      <c r="W26" s="537"/>
      <c r="X26" s="537"/>
      <c r="Y26" s="537"/>
      <c r="Z26" s="537"/>
      <c r="AA26" s="537"/>
      <c r="AB26" s="537"/>
      <c r="AC26" s="537"/>
      <c r="AD26" s="537"/>
      <c r="AE26" s="537"/>
      <c r="AF26" s="537"/>
      <c r="AG26" s="537"/>
      <c r="AH26" s="538"/>
      <c r="AI26" s="538"/>
      <c r="AJ26" s="538"/>
      <c r="AK26" s="538"/>
      <c r="AL26" s="538"/>
      <c r="AM26" s="538"/>
      <c r="AN26" s="538"/>
      <c r="AO26" s="538"/>
      <c r="AP26" s="539"/>
      <c r="AQ26" s="416"/>
      <c r="AR26" s="399"/>
      <c r="AS26" s="399"/>
      <c r="AT26" s="399"/>
      <c r="AU26" s="399"/>
      <c r="AV26" s="399"/>
      <c r="AW26" s="399"/>
      <c r="AX26" s="399"/>
      <c r="AY26" s="399"/>
      <c r="AZ26" s="399"/>
      <c r="BA26" s="399"/>
      <c r="BB26" s="399"/>
      <c r="BC26" s="399"/>
    </row>
    <row r="27" spans="1:65" ht="15" customHeight="1" x14ac:dyDescent="0.2">
      <c r="A27" s="517"/>
      <c r="B27" s="412"/>
      <c r="C27" s="544"/>
      <c r="D27" s="545"/>
      <c r="E27" s="545"/>
      <c r="F27" s="545"/>
      <c r="G27" s="545"/>
      <c r="H27" s="545"/>
      <c r="I27" s="545"/>
      <c r="J27" s="545"/>
      <c r="K27" s="545"/>
      <c r="L27" s="545"/>
      <c r="M27" s="545"/>
      <c r="N27" s="545"/>
      <c r="O27" s="545"/>
      <c r="P27" s="545"/>
      <c r="Q27" s="545"/>
      <c r="R27" s="545"/>
      <c r="S27" s="545"/>
      <c r="T27" s="545"/>
      <c r="U27" s="545"/>
      <c r="V27" s="545"/>
      <c r="W27" s="546"/>
      <c r="X27" s="546"/>
      <c r="Y27" s="546"/>
      <c r="Z27" s="546"/>
      <c r="AA27" s="546"/>
      <c r="AB27" s="546"/>
      <c r="AC27" s="546"/>
      <c r="AD27" s="546"/>
      <c r="AE27" s="546"/>
      <c r="AF27" s="546"/>
      <c r="AG27" s="546"/>
      <c r="AH27" s="546"/>
      <c r="AI27" s="546"/>
      <c r="AJ27" s="546"/>
      <c r="AK27" s="546"/>
      <c r="AL27" s="546"/>
      <c r="AM27" s="546"/>
      <c r="AN27" s="546"/>
      <c r="AO27" s="546"/>
      <c r="AP27" s="547"/>
      <c r="AQ27" s="416"/>
      <c r="AR27" s="399"/>
      <c r="AS27" s="399"/>
      <c r="AT27" s="399"/>
      <c r="AU27" s="399"/>
      <c r="AV27" s="399"/>
      <c r="AW27" s="399"/>
      <c r="AX27" s="399"/>
      <c r="AY27" s="399"/>
      <c r="AZ27" s="399"/>
      <c r="BA27" s="399"/>
      <c r="BB27" s="399"/>
      <c r="BC27" s="399"/>
    </row>
    <row r="28" spans="1:65" ht="12" customHeight="1" x14ac:dyDescent="0.2">
      <c r="A28" s="517"/>
      <c r="B28" s="548"/>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6"/>
      <c r="AR28" s="399"/>
      <c r="AS28" s="399"/>
      <c r="AT28" s="399"/>
      <c r="AU28" s="399"/>
      <c r="AV28" s="399"/>
      <c r="AW28" s="399"/>
      <c r="AX28" s="399"/>
      <c r="AY28" s="399"/>
      <c r="AZ28" s="399"/>
      <c r="BA28" s="399"/>
      <c r="BB28" s="399"/>
      <c r="BC28" s="399"/>
    </row>
    <row r="29" spans="1:65" x14ac:dyDescent="0.2">
      <c r="A29" s="399"/>
      <c r="B29" s="549" t="s">
        <v>659</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409"/>
      <c r="AB29" s="409"/>
      <c r="AC29" s="409"/>
      <c r="AD29" s="410"/>
      <c r="AE29" s="410"/>
      <c r="AF29" s="410"/>
      <c r="AG29" s="410"/>
      <c r="AH29" s="410"/>
      <c r="AI29" s="410"/>
      <c r="AJ29" s="410"/>
      <c r="AK29" s="410"/>
      <c r="AL29" s="410"/>
      <c r="AM29" s="410"/>
      <c r="AN29" s="410"/>
      <c r="AO29" s="410"/>
      <c r="AP29" s="410"/>
      <c r="AQ29" s="411"/>
      <c r="AR29" s="399"/>
      <c r="AS29" s="402"/>
      <c r="AT29" s="402"/>
      <c r="AU29" s="402"/>
      <c r="AV29" s="402"/>
      <c r="AW29" s="402"/>
      <c r="AX29" s="402"/>
      <c r="AY29" s="402"/>
      <c r="AZ29" s="402"/>
      <c r="BA29" s="402"/>
      <c r="BB29" s="402"/>
      <c r="BC29" s="402"/>
      <c r="BD29" s="551"/>
      <c r="BE29" s="551"/>
      <c r="BF29" s="551"/>
      <c r="BG29" s="551"/>
      <c r="BH29" s="551"/>
      <c r="BI29" s="551"/>
      <c r="BJ29" s="551"/>
      <c r="BK29" s="551"/>
      <c r="BL29" s="551"/>
      <c r="BM29" s="551"/>
    </row>
    <row r="30" spans="1:65" x14ac:dyDescent="0.2">
      <c r="A30" s="399"/>
      <c r="B30" s="552"/>
      <c r="C30" s="553" t="s">
        <v>660</v>
      </c>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554"/>
      <c r="AB30" s="554"/>
      <c r="AC30" s="554"/>
      <c r="AD30" s="555"/>
      <c r="AE30" s="555"/>
      <c r="AF30" s="555"/>
      <c r="AG30" s="555"/>
      <c r="AH30" s="555"/>
      <c r="AI30" s="555"/>
      <c r="AJ30" s="555"/>
      <c r="AK30" s="555"/>
      <c r="AL30" s="555"/>
      <c r="AM30" s="555"/>
      <c r="AN30" s="555"/>
      <c r="AO30" s="555"/>
      <c r="AP30" s="555"/>
      <c r="AQ30" s="556"/>
      <c r="AR30" s="399"/>
      <c r="AS30" s="402"/>
      <c r="AT30" s="402"/>
      <c r="AU30" s="402"/>
      <c r="AV30" s="402"/>
      <c r="AW30" s="402"/>
      <c r="AX30" s="402"/>
      <c r="AY30" s="402"/>
      <c r="AZ30" s="402"/>
      <c r="BA30" s="402"/>
      <c r="BB30" s="402"/>
      <c r="BC30" s="402"/>
      <c r="BD30" s="551"/>
      <c r="BE30" s="551"/>
      <c r="BF30" s="551"/>
      <c r="BG30" s="551"/>
      <c r="BH30" s="551"/>
      <c r="BI30" s="551"/>
      <c r="BJ30" s="551"/>
      <c r="BK30" s="551"/>
      <c r="BL30" s="551"/>
      <c r="BM30" s="551"/>
    </row>
    <row r="31" spans="1:65" x14ac:dyDescent="0.2">
      <c r="A31" s="399"/>
      <c r="B31" s="552"/>
      <c r="C31" s="557" t="s">
        <v>661</v>
      </c>
      <c r="D31" s="415"/>
      <c r="E31" s="415"/>
      <c r="F31" s="557"/>
      <c r="G31" s="415"/>
      <c r="H31" s="415"/>
      <c r="I31" s="415"/>
      <c r="J31" s="415"/>
      <c r="K31" s="415"/>
      <c r="L31" s="415"/>
      <c r="M31" s="415"/>
      <c r="N31" s="415"/>
      <c r="O31" s="415"/>
      <c r="P31" s="415"/>
      <c r="Q31" s="415"/>
      <c r="R31" s="415"/>
      <c r="S31" s="415"/>
      <c r="T31" s="415"/>
      <c r="U31" s="415"/>
      <c r="V31" s="415"/>
      <c r="W31" s="415"/>
      <c r="X31" s="415"/>
      <c r="Y31" s="415"/>
      <c r="Z31" s="415"/>
      <c r="AA31" s="554"/>
      <c r="AB31" s="554"/>
      <c r="AC31" s="554"/>
      <c r="AD31" s="555"/>
      <c r="AE31" s="555"/>
      <c r="AF31" s="555"/>
      <c r="AG31" s="555"/>
      <c r="AH31" s="555"/>
      <c r="AI31" s="555"/>
      <c r="AJ31" s="555"/>
      <c r="AK31" s="555"/>
      <c r="AL31" s="555"/>
      <c r="AM31" s="555"/>
      <c r="AN31" s="555"/>
      <c r="AO31" s="555"/>
      <c r="AP31" s="555"/>
      <c r="AQ31" s="556"/>
      <c r="AR31" s="399"/>
      <c r="AS31" s="402"/>
      <c r="AT31" s="402"/>
      <c r="AU31" s="402"/>
      <c r="AV31" s="402"/>
      <c r="AW31" s="402"/>
      <c r="AX31" s="402"/>
      <c r="AY31" s="402"/>
      <c r="AZ31" s="402"/>
      <c r="BA31" s="402"/>
      <c r="BB31" s="402"/>
      <c r="BC31" s="402"/>
      <c r="BD31" s="551"/>
      <c r="BE31" s="551"/>
      <c r="BF31" s="551"/>
      <c r="BG31" s="551"/>
      <c r="BH31" s="551"/>
      <c r="BI31" s="551"/>
      <c r="BJ31" s="551"/>
      <c r="BK31" s="551"/>
      <c r="BL31" s="551"/>
      <c r="BM31" s="551"/>
    </row>
    <row r="32" spans="1:65" x14ac:dyDescent="0.2">
      <c r="A32" s="399"/>
      <c r="B32" s="552"/>
      <c r="C32" s="557" t="s">
        <v>662</v>
      </c>
      <c r="D32" s="415"/>
      <c r="E32" s="415"/>
      <c r="F32" s="557"/>
      <c r="G32" s="415"/>
      <c r="H32" s="415"/>
      <c r="I32" s="415"/>
      <c r="J32" s="415"/>
      <c r="K32" s="415"/>
      <c r="L32" s="415"/>
      <c r="M32" s="415"/>
      <c r="N32" s="415"/>
      <c r="O32" s="415"/>
      <c r="P32" s="415"/>
      <c r="Q32" s="415"/>
      <c r="R32" s="415"/>
      <c r="S32" s="415"/>
      <c r="T32" s="415"/>
      <c r="U32" s="415"/>
      <c r="V32" s="415"/>
      <c r="W32" s="415"/>
      <c r="X32" s="415"/>
      <c r="Y32" s="415"/>
      <c r="Z32" s="415"/>
      <c r="AA32" s="554"/>
      <c r="AB32" s="554"/>
      <c r="AC32" s="554"/>
      <c r="AD32" s="555"/>
      <c r="AE32" s="555"/>
      <c r="AF32" s="555"/>
      <c r="AG32" s="555"/>
      <c r="AH32" s="555"/>
      <c r="AI32" s="555"/>
      <c r="AJ32" s="555"/>
      <c r="AK32" s="555"/>
      <c r="AL32" s="555"/>
      <c r="AM32" s="555"/>
      <c r="AN32" s="555"/>
      <c r="AO32" s="555"/>
      <c r="AP32" s="555"/>
      <c r="AQ32" s="556"/>
      <c r="AR32" s="399"/>
      <c r="AS32" s="402"/>
      <c r="AT32" s="402"/>
      <c r="AU32" s="402"/>
      <c r="AV32" s="402"/>
      <c r="AW32" s="402"/>
      <c r="AX32" s="402"/>
      <c r="AY32" s="402"/>
      <c r="AZ32" s="402"/>
      <c r="BA32" s="402"/>
      <c r="BB32" s="402"/>
      <c r="BC32" s="402"/>
      <c r="BD32" s="551"/>
      <c r="BE32" s="551"/>
      <c r="BF32" s="551"/>
      <c r="BG32" s="551"/>
      <c r="BH32" s="551"/>
      <c r="BI32" s="551"/>
      <c r="BJ32" s="551"/>
      <c r="BK32" s="551"/>
      <c r="BL32" s="551"/>
      <c r="BM32" s="551"/>
    </row>
    <row r="33" spans="1:65" x14ac:dyDescent="0.2">
      <c r="A33" s="399"/>
      <c r="B33" s="558" t="s">
        <v>663</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1"/>
      <c r="AR33" s="399"/>
      <c r="AS33" s="402"/>
      <c r="AT33" s="402"/>
      <c r="AU33" s="402"/>
      <c r="AV33" s="402"/>
      <c r="AW33" s="402"/>
      <c r="AX33" s="402"/>
      <c r="AY33" s="402"/>
      <c r="AZ33" s="402"/>
      <c r="BA33" s="402"/>
      <c r="BB33" s="402"/>
      <c r="BC33" s="402"/>
      <c r="BD33" s="551"/>
      <c r="BE33" s="551"/>
      <c r="BF33" s="551"/>
      <c r="BG33" s="551"/>
      <c r="BH33" s="551"/>
      <c r="BI33" s="551"/>
      <c r="BJ33" s="551"/>
      <c r="BK33" s="551"/>
      <c r="BL33" s="551"/>
      <c r="BM33" s="551"/>
    </row>
    <row r="34" spans="1:65" ht="13.5" thickBot="1" x14ac:dyDescent="0.25">
      <c r="A34" s="399"/>
      <c r="B34" s="559"/>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560"/>
      <c r="AP34" s="560"/>
      <c r="AQ34" s="561"/>
      <c r="AR34" s="399"/>
      <c r="AS34" s="402"/>
      <c r="AT34" s="402"/>
      <c r="AU34" s="402"/>
      <c r="AV34" s="402"/>
      <c r="AW34" s="402"/>
      <c r="AX34" s="402"/>
      <c r="AY34" s="402"/>
      <c r="AZ34" s="402"/>
      <c r="BA34" s="402"/>
      <c r="BB34" s="402"/>
      <c r="BC34" s="402"/>
      <c r="BD34" s="551"/>
      <c r="BE34" s="551"/>
      <c r="BF34" s="551"/>
      <c r="BG34" s="551"/>
      <c r="BH34" s="551"/>
      <c r="BI34" s="551"/>
      <c r="BJ34" s="551"/>
      <c r="BK34" s="551"/>
      <c r="BL34" s="551"/>
      <c r="BM34" s="551"/>
    </row>
    <row r="35" spans="1:65" x14ac:dyDescent="0.2">
      <c r="A35" s="399"/>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402"/>
      <c r="AT35" s="402"/>
      <c r="AU35" s="402"/>
      <c r="AV35" s="402"/>
      <c r="AW35" s="402"/>
      <c r="AX35" s="402"/>
      <c r="AY35" s="402"/>
      <c r="AZ35" s="402"/>
      <c r="BA35" s="402"/>
      <c r="BB35" s="402"/>
      <c r="BC35" s="402"/>
      <c r="BD35" s="551"/>
      <c r="BE35" s="551"/>
      <c r="BF35" s="551"/>
      <c r="BG35" s="562"/>
      <c r="BH35" s="551"/>
      <c r="BI35" s="551"/>
      <c r="BJ35" s="551"/>
      <c r="BK35" s="551"/>
      <c r="BL35" s="551"/>
      <c r="BM35" s="551"/>
    </row>
    <row r="36" spans="1:65" x14ac:dyDescent="0.2">
      <c r="A36" s="399"/>
      <c r="B36" s="399"/>
      <c r="C36" s="401"/>
      <c r="D36" s="401"/>
      <c r="E36" s="401"/>
      <c r="F36" s="401"/>
      <c r="G36" s="401"/>
      <c r="H36" s="401"/>
      <c r="I36" s="401"/>
      <c r="J36" s="517"/>
      <c r="K36" s="517"/>
      <c r="L36" s="517"/>
      <c r="M36" s="517"/>
      <c r="N36" s="517"/>
      <c r="O36" s="517"/>
      <c r="P36" s="517"/>
      <c r="Q36" s="517"/>
      <c r="R36" s="517"/>
      <c r="S36" s="517"/>
      <c r="T36" s="517"/>
      <c r="U36" s="517"/>
      <c r="V36" s="517"/>
      <c r="W36" s="517"/>
      <c r="X36" s="401"/>
      <c r="Y36" s="401"/>
      <c r="Z36" s="401"/>
      <c r="AA36" s="401"/>
      <c r="AB36" s="401"/>
      <c r="AC36" s="401"/>
      <c r="AD36" s="517"/>
      <c r="AE36" s="517"/>
      <c r="AF36" s="399"/>
      <c r="AG36" s="399"/>
      <c r="AH36" s="399"/>
      <c r="AI36" s="399"/>
      <c r="AJ36" s="399"/>
      <c r="AK36" s="399"/>
      <c r="AL36" s="399"/>
      <c r="AM36" s="399"/>
      <c r="AN36" s="399"/>
      <c r="AO36" s="399"/>
      <c r="AP36" s="399"/>
      <c r="AQ36" s="399"/>
      <c r="AR36" s="399"/>
      <c r="AS36" s="402"/>
      <c r="AT36" s="402"/>
      <c r="AU36" s="402"/>
      <c r="AV36" s="402"/>
      <c r="AW36" s="402"/>
      <c r="AX36" s="402"/>
      <c r="AY36" s="402"/>
      <c r="AZ36" s="402"/>
      <c r="BA36" s="402"/>
      <c r="BB36" s="402"/>
      <c r="BC36" s="402"/>
      <c r="BD36" s="551"/>
      <c r="BE36" s="551"/>
      <c r="BF36" s="551"/>
      <c r="BG36" s="563"/>
      <c r="BH36" s="551"/>
      <c r="BI36" s="551"/>
      <c r="BJ36" s="551"/>
      <c r="BK36" s="551"/>
      <c r="BL36" s="551"/>
      <c r="BM36" s="551"/>
    </row>
    <row r="37" spans="1:65" ht="15" x14ac:dyDescent="0.2">
      <c r="A37" s="399"/>
      <c r="B37" s="399"/>
      <c r="C37" s="399"/>
      <c r="D37" s="399"/>
      <c r="E37" s="399"/>
      <c r="F37" s="399"/>
      <c r="G37" s="399"/>
      <c r="H37" s="399"/>
      <c r="I37" s="399"/>
      <c r="J37" s="402"/>
      <c r="K37" s="402"/>
      <c r="L37" s="564"/>
      <c r="M37" s="564"/>
      <c r="N37" s="564"/>
      <c r="O37" s="564"/>
      <c r="P37" s="564"/>
      <c r="Q37" s="564"/>
      <c r="R37" s="565"/>
      <c r="S37" s="565"/>
      <c r="T37" s="564"/>
      <c r="U37" s="564"/>
      <c r="V37" s="564"/>
      <c r="W37" s="564"/>
      <c r="X37" s="564"/>
      <c r="Y37" s="564"/>
      <c r="Z37" s="564"/>
      <c r="AA37" s="564"/>
      <c r="AB37" s="564"/>
      <c r="AC37" s="564"/>
      <c r="AD37" s="565"/>
      <c r="AE37" s="565"/>
      <c r="AF37" s="565"/>
      <c r="AG37" s="565"/>
      <c r="AH37" s="565"/>
      <c r="AI37" s="564"/>
      <c r="AJ37" s="564"/>
      <c r="AK37" s="564"/>
      <c r="AL37" s="564"/>
      <c r="AM37" s="564"/>
      <c r="AN37" s="565"/>
      <c r="AO37" s="565"/>
      <c r="AP37" s="565"/>
      <c r="AQ37" s="565"/>
      <c r="AR37" s="402"/>
      <c r="AS37" s="402"/>
      <c r="AT37" s="402"/>
      <c r="AU37" s="402"/>
      <c r="AV37" s="402"/>
      <c r="AW37" s="402"/>
      <c r="AX37" s="402"/>
      <c r="AY37" s="402"/>
      <c r="AZ37" s="402"/>
      <c r="BA37" s="402"/>
      <c r="BB37" s="402"/>
      <c r="BC37" s="402"/>
      <c r="BD37" s="551"/>
      <c r="BE37" s="551"/>
      <c r="BF37" s="551"/>
      <c r="BG37" s="566"/>
      <c r="BH37" s="551"/>
      <c r="BI37" s="551"/>
      <c r="BJ37" s="551"/>
      <c r="BK37" s="551"/>
      <c r="BL37" s="551"/>
      <c r="BM37" s="551"/>
    </row>
    <row r="38" spans="1:65" ht="15" x14ac:dyDescent="0.2">
      <c r="A38" s="399"/>
      <c r="B38" s="399"/>
      <c r="C38" s="399"/>
      <c r="D38" s="399"/>
      <c r="E38" s="399"/>
      <c r="F38" s="401"/>
      <c r="G38" s="401"/>
      <c r="H38" s="401"/>
      <c r="I38" s="401"/>
      <c r="J38" s="517"/>
      <c r="K38" s="517"/>
      <c r="L38" s="517"/>
      <c r="M38" s="517"/>
      <c r="N38" s="517"/>
      <c r="O38" s="517"/>
      <c r="P38" s="517"/>
      <c r="Q38" s="517"/>
      <c r="R38" s="517"/>
      <c r="S38" s="517"/>
      <c r="T38" s="517"/>
      <c r="U38" s="567"/>
      <c r="V38" s="567"/>
      <c r="W38" s="567"/>
      <c r="X38" s="567"/>
      <c r="Y38" s="567"/>
      <c r="Z38" s="401"/>
      <c r="AA38" s="401"/>
      <c r="AB38" s="401"/>
      <c r="AC38" s="401"/>
      <c r="AD38" s="517"/>
      <c r="AE38" s="517"/>
      <c r="AF38" s="399"/>
      <c r="AG38" s="399"/>
      <c r="AH38" s="399"/>
      <c r="AI38" s="399"/>
      <c r="AJ38" s="399"/>
      <c r="AK38" s="399"/>
      <c r="AL38" s="399"/>
      <c r="AM38" s="399"/>
      <c r="AN38" s="399"/>
      <c r="AO38" s="399"/>
      <c r="AP38" s="399"/>
      <c r="AQ38" s="399"/>
      <c r="AR38" s="399"/>
      <c r="AS38" s="402"/>
      <c r="AT38" s="568"/>
      <c r="AU38" s="402"/>
      <c r="AV38" s="402"/>
      <c r="AW38" s="402"/>
      <c r="AX38" s="402"/>
      <c r="AY38" s="402"/>
      <c r="AZ38" s="402"/>
      <c r="BA38" s="402"/>
      <c r="BB38" s="402"/>
      <c r="BC38" s="402"/>
      <c r="BD38" s="551"/>
      <c r="BE38" s="551"/>
      <c r="BF38" s="551"/>
      <c r="BG38" s="551"/>
      <c r="BH38" s="551"/>
      <c r="BI38" s="551"/>
      <c r="BJ38" s="551"/>
      <c r="BK38" s="551"/>
      <c r="BL38" s="551"/>
      <c r="BM38" s="551"/>
    </row>
    <row r="39" spans="1:65" x14ac:dyDescent="0.2">
      <c r="A39" s="399"/>
      <c r="B39" s="399"/>
      <c r="C39" s="399"/>
      <c r="D39" s="399"/>
      <c r="E39" s="399"/>
      <c r="F39" s="399"/>
      <c r="G39" s="399"/>
      <c r="H39" s="399"/>
      <c r="I39" s="399"/>
      <c r="J39" s="399"/>
      <c r="K39" s="399"/>
      <c r="L39" s="399"/>
      <c r="M39" s="401"/>
      <c r="N39" s="401"/>
      <c r="O39" s="401"/>
      <c r="P39" s="401"/>
      <c r="Q39" s="401"/>
      <c r="R39" s="399"/>
      <c r="S39" s="399"/>
      <c r="T39" s="399"/>
      <c r="U39" s="399"/>
      <c r="V39" s="399"/>
      <c r="W39" s="399"/>
      <c r="X39" s="399"/>
      <c r="Y39" s="399"/>
      <c r="Z39" s="399"/>
      <c r="AA39" s="399"/>
      <c r="AB39" s="399"/>
      <c r="AC39" s="399"/>
      <c r="AD39" s="399"/>
      <c r="AE39" s="399"/>
      <c r="AF39" s="399"/>
      <c r="AG39" s="399"/>
      <c r="AH39" s="569"/>
      <c r="AI39" s="569"/>
      <c r="AJ39" s="569"/>
      <c r="AK39" s="569"/>
      <c r="AL39" s="569"/>
      <c r="AM39" s="569"/>
      <c r="AN39" s="569"/>
      <c r="AO39" s="569"/>
      <c r="AP39" s="569"/>
      <c r="AQ39" s="569"/>
      <c r="AR39" s="399"/>
      <c r="AS39" s="402"/>
      <c r="AT39" s="402"/>
      <c r="AU39" s="402"/>
      <c r="AV39" s="402"/>
      <c r="AW39" s="402"/>
      <c r="AX39" s="402"/>
      <c r="AY39" s="402"/>
      <c r="AZ39" s="402"/>
      <c r="BA39" s="402"/>
      <c r="BB39" s="402"/>
      <c r="BC39" s="402"/>
      <c r="BD39" s="551"/>
      <c r="BE39" s="551"/>
      <c r="BF39" s="551"/>
      <c r="BG39" s="551"/>
      <c r="BH39" s="551"/>
      <c r="BI39" s="551"/>
      <c r="BJ39" s="551"/>
      <c r="BK39" s="551"/>
      <c r="BL39" s="551"/>
      <c r="BM39" s="551"/>
    </row>
    <row r="40" spans="1:65" x14ac:dyDescent="0.2">
      <c r="A40" s="399"/>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402"/>
      <c r="AT40" s="402"/>
      <c r="AU40" s="568"/>
      <c r="AV40" s="402"/>
      <c r="AW40" s="402"/>
      <c r="AX40" s="402"/>
      <c r="AY40" s="402"/>
      <c r="AZ40" s="402"/>
      <c r="BA40" s="402"/>
      <c r="BB40" s="402"/>
      <c r="BC40" s="402"/>
      <c r="BD40" s="551"/>
      <c r="BE40" s="551"/>
      <c r="BF40" s="551"/>
      <c r="BG40" s="551"/>
      <c r="BH40" s="551"/>
      <c r="BI40" s="551"/>
      <c r="BJ40" s="551"/>
      <c r="BK40" s="551"/>
      <c r="BL40" s="551"/>
      <c r="BM40" s="551"/>
    </row>
    <row r="41" spans="1:65" x14ac:dyDescent="0.2">
      <c r="A41" s="399"/>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402"/>
      <c r="AT41" s="570"/>
      <c r="AU41" s="571"/>
      <c r="AV41" s="571"/>
      <c r="AW41" s="572"/>
      <c r="AX41" s="573"/>
      <c r="AY41" s="573"/>
      <c r="AZ41" s="573"/>
      <c r="BA41" s="573"/>
      <c r="BB41" s="573"/>
      <c r="BC41" s="573"/>
      <c r="BD41" s="574"/>
      <c r="BE41" s="574"/>
      <c r="BF41" s="574"/>
      <c r="BG41" s="575"/>
      <c r="BH41" s="574"/>
      <c r="BI41" s="574"/>
      <c r="BJ41" s="575"/>
      <c r="BK41" s="551"/>
      <c r="BL41" s="551"/>
      <c r="BM41" s="551"/>
    </row>
    <row r="42" spans="1:65" x14ac:dyDescent="0.2">
      <c r="A42" s="399"/>
      <c r="B42" s="399"/>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402"/>
      <c r="AT42" s="402"/>
      <c r="AU42" s="402"/>
      <c r="AV42" s="402"/>
      <c r="AW42" s="571"/>
      <c r="AX42" s="571"/>
      <c r="AY42" s="571"/>
      <c r="AZ42" s="571"/>
      <c r="BA42" s="571"/>
      <c r="BB42" s="571"/>
      <c r="BC42" s="571"/>
      <c r="BD42" s="576"/>
      <c r="BE42" s="576"/>
      <c r="BF42" s="576"/>
      <c r="BG42" s="576"/>
      <c r="BH42" s="551"/>
      <c r="BI42" s="551"/>
      <c r="BJ42" s="576"/>
      <c r="BK42" s="551"/>
      <c r="BL42" s="551"/>
      <c r="BM42" s="551"/>
    </row>
    <row r="43" spans="1:65" x14ac:dyDescent="0.2">
      <c r="A43" s="399"/>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577"/>
      <c r="AT43" s="578"/>
      <c r="AU43" s="579"/>
      <c r="AV43" s="579"/>
      <c r="AW43" s="402"/>
      <c r="AX43" s="402"/>
      <c r="AY43" s="402"/>
      <c r="AZ43" s="402"/>
      <c r="BA43" s="402"/>
      <c r="BB43" s="402"/>
      <c r="BC43" s="402"/>
      <c r="BD43" s="551"/>
      <c r="BE43" s="551"/>
      <c r="BF43" s="551"/>
      <c r="BG43" s="551"/>
      <c r="BH43" s="551"/>
      <c r="BI43" s="551"/>
      <c r="BJ43" s="551"/>
      <c r="BK43" s="551"/>
      <c r="BL43" s="551"/>
      <c r="BM43" s="551"/>
    </row>
    <row r="44" spans="1:65" x14ac:dyDescent="0.2">
      <c r="A44" s="399"/>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580"/>
      <c r="AT44" s="581"/>
      <c r="AU44" s="582"/>
      <c r="AV44" s="579"/>
      <c r="AW44" s="402"/>
      <c r="AX44" s="402"/>
      <c r="AY44" s="402"/>
      <c r="AZ44" s="402"/>
      <c r="BA44" s="402"/>
      <c r="BB44" s="402"/>
      <c r="BC44" s="402"/>
      <c r="BD44" s="551"/>
      <c r="BE44" s="551"/>
      <c r="BF44" s="551"/>
      <c r="BG44" s="551"/>
      <c r="BH44" s="551"/>
      <c r="BI44" s="551"/>
      <c r="BJ44" s="551"/>
      <c r="BK44" s="551"/>
      <c r="BL44" s="551"/>
      <c r="BM44" s="551"/>
    </row>
    <row r="45" spans="1:65" x14ac:dyDescent="0.2">
      <c r="A45" s="399"/>
      <c r="B45" s="399"/>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579"/>
      <c r="AT45" s="581"/>
      <c r="AU45" s="583"/>
      <c r="AV45" s="582"/>
      <c r="AW45" s="402"/>
      <c r="AX45" s="402"/>
      <c r="AY45" s="402"/>
      <c r="AZ45" s="402"/>
      <c r="BA45" s="402"/>
      <c r="BB45" s="402"/>
      <c r="BC45" s="402"/>
      <c r="BD45" s="551"/>
      <c r="BE45" s="551"/>
      <c r="BF45" s="551"/>
      <c r="BG45" s="551"/>
      <c r="BH45" s="551"/>
      <c r="BI45" s="551"/>
      <c r="BJ45" s="551"/>
      <c r="BK45" s="551"/>
      <c r="BL45" s="551"/>
      <c r="BM45" s="551"/>
    </row>
    <row r="46" spans="1:65" x14ac:dyDescent="0.2">
      <c r="A46" s="399"/>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579"/>
      <c r="AT46" s="581"/>
      <c r="AU46" s="583"/>
      <c r="AV46" s="582"/>
      <c r="AW46" s="402"/>
      <c r="AX46" s="402"/>
      <c r="AY46" s="402"/>
      <c r="AZ46" s="402"/>
      <c r="BA46" s="402"/>
      <c r="BB46" s="402"/>
      <c r="BC46" s="402"/>
      <c r="BD46" s="551"/>
      <c r="BE46" s="551"/>
      <c r="BF46" s="551"/>
      <c r="BG46" s="551"/>
      <c r="BH46" s="551"/>
      <c r="BI46" s="551"/>
      <c r="BJ46" s="551"/>
      <c r="BK46" s="551"/>
      <c r="BL46" s="551"/>
      <c r="BM46" s="551"/>
    </row>
    <row r="47" spans="1:65" x14ac:dyDescent="0.2">
      <c r="A47" s="399"/>
      <c r="B47" s="399"/>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584"/>
      <c r="AT47" s="581"/>
      <c r="AU47" s="583"/>
      <c r="AV47" s="582"/>
      <c r="AW47" s="402"/>
      <c r="AX47" s="402"/>
      <c r="AY47" s="402"/>
      <c r="AZ47" s="402"/>
      <c r="BA47" s="402"/>
      <c r="BB47" s="402"/>
      <c r="BC47" s="402"/>
      <c r="BD47" s="551"/>
      <c r="BE47" s="551"/>
      <c r="BF47" s="551"/>
      <c r="BG47" s="551"/>
      <c r="BH47" s="551"/>
      <c r="BI47" s="551"/>
      <c r="BJ47" s="551"/>
      <c r="BK47" s="551"/>
      <c r="BL47" s="551"/>
      <c r="BM47" s="551"/>
    </row>
    <row r="48" spans="1:65" x14ac:dyDescent="0.2">
      <c r="A48" s="399"/>
      <c r="B48" s="399"/>
      <c r="C48" s="399"/>
      <c r="D48" s="399"/>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402"/>
      <c r="AT48" s="581"/>
      <c r="AU48" s="583"/>
      <c r="AV48" s="582"/>
      <c r="AW48" s="585"/>
      <c r="AX48" s="585"/>
      <c r="AY48" s="585"/>
      <c r="AZ48" s="585"/>
      <c r="BA48" s="583"/>
      <c r="BB48" s="583"/>
      <c r="BC48" s="583"/>
      <c r="BD48" s="563"/>
      <c r="BE48" s="563"/>
      <c r="BF48" s="551"/>
      <c r="BG48" s="586"/>
      <c r="BH48" s="551"/>
      <c r="BI48" s="551"/>
      <c r="BJ48" s="586"/>
      <c r="BK48" s="551"/>
      <c r="BL48" s="551"/>
      <c r="BM48" s="551"/>
    </row>
    <row r="49" spans="1:65" x14ac:dyDescent="0.2">
      <c r="A49" s="399"/>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573"/>
      <c r="AT49" s="402"/>
      <c r="AU49" s="587"/>
      <c r="AV49" s="587"/>
      <c r="AW49" s="587"/>
      <c r="AX49" s="587"/>
      <c r="AY49" s="587"/>
      <c r="AZ49" s="587"/>
      <c r="BA49" s="587"/>
      <c r="BB49" s="587"/>
      <c r="BC49" s="587"/>
      <c r="BD49" s="588"/>
      <c r="BE49" s="551"/>
      <c r="BF49" s="551"/>
      <c r="BG49" s="588"/>
      <c r="BH49" s="551"/>
      <c r="BI49" s="551"/>
      <c r="BJ49" s="588"/>
      <c r="BK49" s="589"/>
      <c r="BL49" s="551"/>
      <c r="BM49" s="551"/>
    </row>
    <row r="50" spans="1:65" x14ac:dyDescent="0.2">
      <c r="A50" s="399"/>
      <c r="B50" s="399"/>
      <c r="C50" s="399"/>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c r="AL50" s="399"/>
      <c r="AM50" s="399"/>
      <c r="AN50" s="399"/>
      <c r="AO50" s="399"/>
      <c r="AP50" s="399"/>
      <c r="AQ50" s="399"/>
      <c r="AR50" s="399"/>
      <c r="AS50" s="573"/>
      <c r="AT50" s="402"/>
      <c r="AU50" s="587"/>
      <c r="AV50" s="587"/>
      <c r="AW50" s="587"/>
      <c r="AX50" s="587"/>
      <c r="AY50" s="587"/>
      <c r="AZ50" s="587"/>
      <c r="BA50" s="587"/>
      <c r="BB50" s="587"/>
      <c r="BC50" s="587"/>
      <c r="BD50" s="588"/>
      <c r="BE50" s="551"/>
      <c r="BF50" s="551"/>
      <c r="BG50" s="588"/>
      <c r="BH50" s="551"/>
      <c r="BI50" s="551"/>
      <c r="BJ50" s="588"/>
      <c r="BK50" s="551"/>
      <c r="BL50" s="551"/>
      <c r="BM50" s="551"/>
    </row>
    <row r="51" spans="1:65" x14ac:dyDescent="0.2">
      <c r="A51" s="399"/>
      <c r="B51" s="399"/>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399"/>
      <c r="AP51" s="399"/>
      <c r="AQ51" s="399"/>
      <c r="AR51" s="399"/>
      <c r="AS51" s="590"/>
      <c r="AT51" s="581"/>
      <c r="AU51" s="583"/>
      <c r="AV51" s="582"/>
      <c r="AW51" s="402"/>
      <c r="AX51" s="402"/>
      <c r="AY51" s="402"/>
      <c r="AZ51" s="402"/>
      <c r="BA51" s="402"/>
      <c r="BB51" s="402"/>
      <c r="BC51" s="402"/>
      <c r="BD51" s="563"/>
      <c r="BE51" s="551"/>
      <c r="BF51" s="551"/>
      <c r="BG51" s="586"/>
      <c r="BH51" s="551"/>
      <c r="BI51" s="551"/>
      <c r="BJ51" s="586"/>
      <c r="BK51" s="551"/>
      <c r="BL51" s="551"/>
      <c r="BM51" s="551"/>
    </row>
    <row r="52" spans="1:65" x14ac:dyDescent="0.2">
      <c r="A52" s="399"/>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399"/>
      <c r="AP52" s="399"/>
      <c r="AQ52" s="399"/>
      <c r="AR52" s="399"/>
      <c r="AS52" s="573"/>
      <c r="AT52" s="402"/>
      <c r="AU52" s="587"/>
      <c r="AV52" s="587"/>
      <c r="AW52" s="402"/>
      <c r="AX52" s="402"/>
      <c r="AY52" s="402"/>
      <c r="AZ52" s="402"/>
      <c r="BA52" s="402"/>
      <c r="BB52" s="402"/>
      <c r="BC52" s="402"/>
      <c r="BD52" s="588"/>
      <c r="BE52" s="551"/>
      <c r="BF52" s="551"/>
      <c r="BG52" s="588"/>
      <c r="BH52" s="551"/>
      <c r="BI52" s="551"/>
      <c r="BJ52" s="588"/>
      <c r="BK52" s="589"/>
      <c r="BL52" s="551"/>
      <c r="BM52" s="551"/>
    </row>
    <row r="53" spans="1:65" x14ac:dyDescent="0.2">
      <c r="A53" s="399"/>
      <c r="B53" s="399"/>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399"/>
      <c r="AP53" s="399"/>
      <c r="AQ53" s="399"/>
      <c r="AR53" s="399"/>
      <c r="AS53" s="573"/>
      <c r="AT53" s="573"/>
      <c r="AU53" s="591"/>
      <c r="AV53" s="402"/>
      <c r="AW53" s="402"/>
      <c r="AX53" s="402"/>
      <c r="AY53" s="402"/>
      <c r="AZ53" s="402"/>
      <c r="BA53" s="402"/>
      <c r="BB53" s="402"/>
      <c r="BC53" s="402"/>
      <c r="BD53" s="592"/>
      <c r="BE53" s="551"/>
      <c r="BF53" s="551"/>
      <c r="BG53" s="592"/>
      <c r="BH53" s="551"/>
      <c r="BI53" s="551"/>
      <c r="BJ53" s="592"/>
      <c r="BK53" s="551"/>
      <c r="BL53" s="551"/>
      <c r="BM53" s="551"/>
    </row>
    <row r="54" spans="1:65" x14ac:dyDescent="0.2">
      <c r="A54" s="399"/>
      <c r="B54" s="399"/>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399"/>
      <c r="AL54" s="399"/>
      <c r="AM54" s="399"/>
      <c r="AN54" s="399"/>
      <c r="AO54" s="399"/>
      <c r="AP54" s="399"/>
      <c r="AQ54" s="399"/>
      <c r="AR54" s="399"/>
      <c r="AS54" s="402"/>
      <c r="AT54" s="573"/>
      <c r="AU54" s="593"/>
      <c r="AV54" s="593"/>
      <c r="AW54" s="402"/>
      <c r="AX54" s="402"/>
      <c r="AY54" s="402"/>
      <c r="AZ54" s="402"/>
      <c r="BA54" s="402"/>
      <c r="BB54" s="402"/>
      <c r="BC54" s="402"/>
      <c r="BD54" s="594"/>
      <c r="BE54" s="551"/>
      <c r="BF54" s="551"/>
      <c r="BG54" s="594"/>
      <c r="BH54" s="551"/>
      <c r="BI54" s="551"/>
      <c r="BJ54" s="551"/>
      <c r="BK54" s="551"/>
      <c r="BL54" s="551"/>
      <c r="BM54" s="551"/>
    </row>
    <row r="55" spans="1:65" x14ac:dyDescent="0.2">
      <c r="A55" s="399"/>
      <c r="B55" s="399"/>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399"/>
      <c r="AL55" s="399"/>
      <c r="AM55" s="399"/>
      <c r="AN55" s="399"/>
      <c r="AO55" s="399"/>
      <c r="AP55" s="399"/>
      <c r="AQ55" s="399"/>
      <c r="AR55" s="399"/>
      <c r="AS55" s="402"/>
      <c r="AT55" s="402"/>
      <c r="AU55" s="402"/>
      <c r="AV55" s="595"/>
      <c r="AW55" s="402"/>
      <c r="AX55" s="402"/>
      <c r="AY55" s="402"/>
      <c r="AZ55" s="402"/>
      <c r="BA55" s="402"/>
      <c r="BB55" s="402"/>
      <c r="BC55" s="402"/>
      <c r="BD55" s="551"/>
      <c r="BE55" s="551"/>
      <c r="BF55" s="551"/>
      <c r="BG55" s="551"/>
      <c r="BH55" s="551"/>
      <c r="BI55" s="551"/>
      <c r="BJ55" s="551"/>
      <c r="BK55" s="551"/>
      <c r="BL55" s="551"/>
      <c r="BM55" s="551"/>
    </row>
    <row r="56" spans="1:65" x14ac:dyDescent="0.2">
      <c r="A56" s="399"/>
      <c r="B56" s="399"/>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399"/>
      <c r="AL56" s="399"/>
      <c r="AM56" s="399"/>
      <c r="AN56" s="399"/>
      <c r="AO56" s="399"/>
      <c r="AP56" s="399"/>
      <c r="AQ56" s="399"/>
      <c r="AR56" s="399"/>
      <c r="AS56" s="402"/>
      <c r="AT56" s="402"/>
      <c r="AU56" s="402"/>
      <c r="AV56" s="402"/>
      <c r="AW56" s="402"/>
      <c r="AX56" s="402"/>
      <c r="AY56" s="402"/>
      <c r="AZ56" s="402"/>
      <c r="BA56" s="402"/>
      <c r="BB56" s="402"/>
      <c r="BC56" s="402"/>
      <c r="BD56" s="551"/>
      <c r="BE56" s="551"/>
      <c r="BF56" s="551"/>
      <c r="BG56" s="551"/>
      <c r="BH56" s="551"/>
      <c r="BI56" s="551"/>
      <c r="BJ56" s="551"/>
      <c r="BK56" s="551"/>
      <c r="BL56" s="551"/>
      <c r="BM56" s="551"/>
    </row>
    <row r="57" spans="1:65" x14ac:dyDescent="0.2">
      <c r="A57" s="399"/>
      <c r="B57" s="399"/>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c r="AN57" s="399"/>
      <c r="AO57" s="399"/>
      <c r="AP57" s="399"/>
      <c r="AQ57" s="399"/>
      <c r="AR57" s="399"/>
      <c r="AS57" s="402"/>
      <c r="AT57" s="402"/>
      <c r="AU57" s="402"/>
      <c r="AV57" s="402"/>
      <c r="AW57" s="402"/>
      <c r="AX57" s="402"/>
      <c r="AY57" s="402"/>
      <c r="AZ57" s="402"/>
      <c r="BA57" s="402"/>
      <c r="BB57" s="402"/>
      <c r="BC57" s="402"/>
      <c r="BD57" s="551"/>
      <c r="BE57" s="551"/>
      <c r="BF57" s="551"/>
      <c r="BG57" s="551"/>
      <c r="BH57" s="551"/>
      <c r="BI57" s="551"/>
      <c r="BJ57" s="551"/>
      <c r="BK57" s="551"/>
      <c r="BL57" s="551"/>
      <c r="BM57" s="551"/>
    </row>
    <row r="58" spans="1:65" x14ac:dyDescent="0.2">
      <c r="A58" s="399"/>
      <c r="B58" s="399"/>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399"/>
      <c r="AL58" s="399"/>
      <c r="AM58" s="399"/>
      <c r="AN58" s="399"/>
      <c r="AO58" s="399"/>
      <c r="AP58" s="399"/>
      <c r="AQ58" s="399"/>
      <c r="AR58" s="399"/>
      <c r="AS58" s="402"/>
      <c r="AT58" s="402"/>
      <c r="AU58" s="402"/>
      <c r="AV58" s="402"/>
      <c r="AW58" s="402"/>
      <c r="AX58" s="402"/>
      <c r="AY58" s="402"/>
      <c r="AZ58" s="402"/>
      <c r="BA58" s="402"/>
      <c r="BB58" s="402"/>
      <c r="BC58" s="402"/>
      <c r="BD58" s="551"/>
      <c r="BE58" s="551"/>
      <c r="BF58" s="551"/>
      <c r="BG58" s="551"/>
      <c r="BH58" s="551"/>
      <c r="BI58" s="551"/>
      <c r="BJ58" s="551"/>
      <c r="BK58" s="551"/>
      <c r="BL58" s="551"/>
      <c r="BM58" s="551"/>
    </row>
    <row r="59" spans="1:65" x14ac:dyDescent="0.2">
      <c r="A59" s="399"/>
      <c r="B59" s="399"/>
      <c r="C59" s="399"/>
      <c r="D59" s="399"/>
      <c r="E59" s="399"/>
      <c r="F59" s="399"/>
      <c r="G59" s="399"/>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c r="AG59" s="399"/>
      <c r="AH59" s="399"/>
      <c r="AI59" s="399"/>
      <c r="AJ59" s="399"/>
      <c r="AK59" s="399"/>
      <c r="AL59" s="399"/>
      <c r="AM59" s="399"/>
      <c r="AN59" s="399"/>
      <c r="AO59" s="399"/>
      <c r="AP59" s="399"/>
      <c r="AQ59" s="399"/>
      <c r="AR59" s="399"/>
      <c r="AS59" s="402"/>
      <c r="AT59" s="402"/>
      <c r="AU59" s="402"/>
      <c r="AV59" s="402"/>
      <c r="AW59" s="402"/>
      <c r="AX59" s="402"/>
      <c r="AY59" s="402"/>
      <c r="AZ59" s="402"/>
      <c r="BA59" s="402"/>
      <c r="BB59" s="402"/>
      <c r="BC59" s="402"/>
      <c r="BD59" s="551"/>
      <c r="BE59" s="551"/>
      <c r="BF59" s="551"/>
      <c r="BG59" s="551"/>
      <c r="BH59" s="551"/>
      <c r="BI59" s="551"/>
      <c r="BJ59" s="551"/>
      <c r="BK59" s="551"/>
      <c r="BL59" s="551"/>
      <c r="BM59" s="551"/>
    </row>
    <row r="60" spans="1:65" x14ac:dyDescent="0.2">
      <c r="A60" s="399"/>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399"/>
      <c r="AL60" s="399"/>
      <c r="AM60" s="399"/>
      <c r="AN60" s="399"/>
      <c r="AO60" s="399"/>
      <c r="AP60" s="399"/>
      <c r="AQ60" s="399"/>
      <c r="AR60" s="399"/>
      <c r="AS60" s="402"/>
      <c r="AT60" s="551"/>
      <c r="AU60" s="551"/>
      <c r="AV60" s="551"/>
      <c r="AW60" s="551"/>
      <c r="AX60" s="551"/>
      <c r="AY60" s="551"/>
      <c r="AZ60" s="551"/>
      <c r="BA60" s="551"/>
      <c r="BB60" s="551"/>
      <c r="BC60" s="551"/>
      <c r="BD60" s="551"/>
      <c r="BE60" s="551"/>
      <c r="BF60" s="551"/>
      <c r="BG60" s="551"/>
      <c r="BH60" s="551"/>
      <c r="BI60" s="551"/>
      <c r="BJ60" s="551"/>
      <c r="BK60" s="551"/>
      <c r="BL60" s="551"/>
      <c r="BM60" s="551"/>
    </row>
    <row r="61" spans="1:65" x14ac:dyDescent="0.2">
      <c r="A61" s="399"/>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U61" s="596"/>
      <c r="AV61" s="597"/>
    </row>
    <row r="62" spans="1:65" x14ac:dyDescent="0.2">
      <c r="AV62" s="598"/>
    </row>
  </sheetData>
  <mergeCells count="17">
    <mergeCell ref="B33:AQ33"/>
    <mergeCell ref="AE13:AH13"/>
    <mergeCell ref="AI13:AL13"/>
    <mergeCell ref="AM13:AP13"/>
    <mergeCell ref="C25:V25"/>
    <mergeCell ref="W25:AP26"/>
    <mergeCell ref="B29:AQ29"/>
    <mergeCell ref="B8:AQ8"/>
    <mergeCell ref="C11:V11"/>
    <mergeCell ref="W11:AP11"/>
    <mergeCell ref="C12:I12"/>
    <mergeCell ref="W12:AC12"/>
    <mergeCell ref="C13:J13"/>
    <mergeCell ref="K13:N13"/>
    <mergeCell ref="O13:R13"/>
    <mergeCell ref="S13:V13"/>
    <mergeCell ref="W13:AD13"/>
  </mergeCells>
  <pageMargins left="0.75" right="0.75" top="1" bottom="1" header="0.5" footer="0.5"/>
  <pageSetup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7"/>
  <sheetViews>
    <sheetView topLeftCell="A52" zoomScaleNormal="100" workbookViewId="0">
      <selection activeCell="N62" sqref="N62"/>
    </sheetView>
  </sheetViews>
  <sheetFormatPr defaultRowHeight="15" x14ac:dyDescent="0.25"/>
  <cols>
    <col min="1" max="1" width="9.140625" style="602"/>
    <col min="2" max="2" width="4" style="602" customWidth="1"/>
    <col min="3" max="3" width="25.7109375" style="602" customWidth="1"/>
    <col min="4" max="4" width="6.85546875" style="602" customWidth="1"/>
    <col min="5" max="5" width="29.42578125" style="602" customWidth="1"/>
    <col min="6" max="6" width="12.28515625" style="602" customWidth="1"/>
    <col min="7" max="7" width="11.42578125" style="602" customWidth="1"/>
    <col min="8" max="8" width="12.7109375" style="602" customWidth="1"/>
    <col min="9" max="9" width="12.85546875" style="602" customWidth="1"/>
    <col min="10" max="10" width="11.140625" style="602" customWidth="1"/>
    <col min="11" max="11" width="24.85546875" style="602" customWidth="1"/>
    <col min="12" max="12" width="4" style="602" customWidth="1"/>
    <col min="13" max="16384" width="9.140625" style="602"/>
  </cols>
  <sheetData>
    <row r="1" spans="1:46" x14ac:dyDescent="0.25">
      <c r="A1" s="599"/>
      <c r="B1" s="599"/>
      <c r="C1" s="600"/>
      <c r="D1" s="599"/>
      <c r="E1" s="601"/>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row>
    <row r="2" spans="1:46" ht="18" x14ac:dyDescent="0.25">
      <c r="A2" s="599"/>
      <c r="B2" s="599"/>
      <c r="C2" s="603" t="s">
        <v>664</v>
      </c>
      <c r="D2" s="604"/>
      <c r="E2" s="604"/>
      <c r="F2" s="604"/>
      <c r="G2" s="604"/>
      <c r="H2" s="604"/>
      <c r="I2" s="604"/>
      <c r="J2" s="604"/>
      <c r="K2" s="604"/>
      <c r="L2" s="599"/>
      <c r="M2" s="599"/>
      <c r="N2" s="599"/>
      <c r="O2" s="599"/>
      <c r="P2" s="599"/>
      <c r="Q2" s="599"/>
      <c r="R2" s="599"/>
      <c r="S2" s="599"/>
      <c r="T2" s="599"/>
      <c r="U2" s="599"/>
      <c r="V2" s="599"/>
      <c r="W2" s="599"/>
      <c r="X2" s="599"/>
      <c r="Y2" s="599"/>
      <c r="Z2" s="599"/>
      <c r="AA2" s="599"/>
      <c r="AB2" s="599"/>
      <c r="AC2" s="599"/>
      <c r="AD2" s="599"/>
      <c r="AE2" s="599"/>
      <c r="AF2" s="599"/>
      <c r="AG2" s="599"/>
      <c r="AH2" s="599"/>
      <c r="AI2" s="599"/>
      <c r="AJ2" s="599"/>
      <c r="AK2" s="599"/>
      <c r="AL2" s="599"/>
      <c r="AM2" s="599"/>
      <c r="AN2" s="599"/>
      <c r="AO2" s="599"/>
      <c r="AP2" s="599"/>
      <c r="AQ2" s="599"/>
      <c r="AR2" s="599"/>
      <c r="AS2" s="599"/>
      <c r="AT2" s="599"/>
    </row>
    <row r="3" spans="1:46" ht="15.75" x14ac:dyDescent="0.25">
      <c r="A3" s="599"/>
      <c r="B3" s="599"/>
      <c r="C3" s="605"/>
      <c r="D3" s="606"/>
      <c r="E3" s="606"/>
      <c r="F3" s="606"/>
      <c r="G3" s="606"/>
      <c r="H3" s="606"/>
      <c r="I3" s="606"/>
      <c r="J3" s="606"/>
      <c r="K3" s="606"/>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row>
    <row r="4" spans="1:46" x14ac:dyDescent="0.25">
      <c r="A4" s="599"/>
      <c r="B4" s="607"/>
      <c r="C4" s="608"/>
      <c r="D4" s="608"/>
      <c r="E4" s="609"/>
      <c r="F4" s="608"/>
      <c r="G4" s="608"/>
      <c r="H4" s="608"/>
      <c r="I4" s="608"/>
      <c r="J4" s="608"/>
      <c r="K4" s="608"/>
      <c r="L4" s="610"/>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row>
    <row r="5" spans="1:46" x14ac:dyDescent="0.25">
      <c r="A5" s="599"/>
      <c r="B5" s="611"/>
      <c r="C5" s="612" t="s">
        <v>665</v>
      </c>
      <c r="D5" s="613"/>
      <c r="E5" s="613"/>
      <c r="F5" s="437"/>
      <c r="G5" s="614"/>
      <c r="H5" s="614"/>
      <c r="I5" s="614"/>
      <c r="J5" s="614"/>
      <c r="K5" s="614"/>
      <c r="L5" s="615"/>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row>
    <row r="6" spans="1:46" ht="6" customHeight="1" x14ac:dyDescent="0.25">
      <c r="A6" s="599"/>
      <c r="B6" s="611"/>
      <c r="C6" s="616" t="s">
        <v>666</v>
      </c>
      <c r="D6" s="617"/>
      <c r="E6" s="617"/>
      <c r="F6" s="617"/>
      <c r="G6" s="617"/>
      <c r="H6" s="617"/>
      <c r="I6" s="617"/>
      <c r="J6" s="617"/>
      <c r="K6" s="617"/>
      <c r="L6" s="615"/>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row>
    <row r="7" spans="1:46" ht="15" customHeight="1" x14ac:dyDescent="0.25">
      <c r="A7" s="599"/>
      <c r="B7" s="611"/>
      <c r="C7" s="617"/>
      <c r="D7" s="617"/>
      <c r="E7" s="617"/>
      <c r="F7" s="617"/>
      <c r="G7" s="617"/>
      <c r="H7" s="617"/>
      <c r="I7" s="617"/>
      <c r="J7" s="617"/>
      <c r="K7" s="617"/>
      <c r="L7" s="615"/>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599"/>
      <c r="AL7" s="599"/>
      <c r="AM7" s="599"/>
      <c r="AN7" s="599"/>
      <c r="AO7" s="599"/>
      <c r="AP7" s="599"/>
      <c r="AQ7" s="599"/>
      <c r="AR7" s="599"/>
      <c r="AS7" s="599"/>
      <c r="AT7" s="599"/>
    </row>
    <row r="8" spans="1:46" ht="15" customHeight="1" x14ac:dyDescent="0.25">
      <c r="A8" s="599"/>
      <c r="B8" s="611"/>
      <c r="C8" s="617"/>
      <c r="D8" s="617"/>
      <c r="E8" s="617"/>
      <c r="F8" s="617"/>
      <c r="G8" s="617"/>
      <c r="H8" s="617"/>
      <c r="I8" s="617"/>
      <c r="J8" s="617"/>
      <c r="K8" s="617"/>
      <c r="L8" s="615"/>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599"/>
      <c r="AM8" s="599"/>
      <c r="AN8" s="599"/>
      <c r="AO8" s="599"/>
      <c r="AP8" s="599"/>
      <c r="AQ8" s="599"/>
      <c r="AR8" s="599"/>
      <c r="AS8" s="599"/>
      <c r="AT8" s="599"/>
    </row>
    <row r="9" spans="1:46" ht="6.75" customHeight="1" x14ac:dyDescent="0.25">
      <c r="A9" s="599"/>
      <c r="B9" s="611"/>
      <c r="C9" s="617"/>
      <c r="D9" s="617"/>
      <c r="E9" s="617"/>
      <c r="F9" s="617"/>
      <c r="G9" s="617"/>
      <c r="H9" s="617"/>
      <c r="I9" s="617"/>
      <c r="J9" s="617"/>
      <c r="K9" s="617"/>
      <c r="L9" s="615"/>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row>
    <row r="10" spans="1:46" ht="6.75" customHeight="1" x14ac:dyDescent="0.25">
      <c r="A10" s="599"/>
      <c r="B10" s="611"/>
      <c r="C10" s="618" t="s">
        <v>667</v>
      </c>
      <c r="D10" s="619"/>
      <c r="E10" s="619"/>
      <c r="F10" s="619"/>
      <c r="G10" s="619"/>
      <c r="H10" s="619"/>
      <c r="I10" s="619"/>
      <c r="J10" s="619"/>
      <c r="K10" s="619"/>
      <c r="L10" s="615"/>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row>
    <row r="11" spans="1:46" ht="15" customHeight="1" x14ac:dyDescent="0.25">
      <c r="A11" s="599"/>
      <c r="B11" s="611"/>
      <c r="C11" s="619"/>
      <c r="D11" s="619"/>
      <c r="E11" s="619"/>
      <c r="F11" s="619"/>
      <c r="G11" s="619"/>
      <c r="H11" s="619"/>
      <c r="I11" s="619"/>
      <c r="J11" s="619"/>
      <c r="K11" s="619"/>
      <c r="L11" s="615"/>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row>
    <row r="12" spans="1:46" ht="6" customHeight="1" x14ac:dyDescent="0.25">
      <c r="A12" s="599"/>
      <c r="B12" s="611"/>
      <c r="C12" s="619"/>
      <c r="D12" s="619"/>
      <c r="E12" s="619"/>
      <c r="F12" s="619"/>
      <c r="G12" s="619"/>
      <c r="H12" s="619"/>
      <c r="I12" s="619"/>
      <c r="J12" s="619"/>
      <c r="K12" s="619"/>
      <c r="L12" s="615"/>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row>
    <row r="13" spans="1:46" ht="12.75" customHeight="1" x14ac:dyDescent="0.25">
      <c r="A13" s="599"/>
      <c r="B13" s="611"/>
      <c r="C13" s="620"/>
      <c r="D13" s="620"/>
      <c r="E13" s="620"/>
      <c r="F13" s="620"/>
      <c r="G13" s="620"/>
      <c r="H13" s="620"/>
      <c r="I13" s="620"/>
      <c r="J13" s="620"/>
      <c r="K13" s="620"/>
      <c r="L13" s="615"/>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row>
    <row r="14" spans="1:46" ht="15" customHeight="1" x14ac:dyDescent="0.25">
      <c r="A14" s="599"/>
      <c r="B14" s="611"/>
      <c r="C14" s="621"/>
      <c r="D14" s="622" t="s">
        <v>668</v>
      </c>
      <c r="E14" s="623"/>
      <c r="F14" s="623"/>
      <c r="G14" s="624"/>
      <c r="H14" s="624"/>
      <c r="I14" s="624"/>
      <c r="J14" s="625"/>
      <c r="K14" s="625"/>
      <c r="L14" s="615"/>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row>
    <row r="15" spans="1:46" x14ac:dyDescent="0.25">
      <c r="A15" s="599"/>
      <c r="B15" s="611"/>
      <c r="C15" s="36"/>
      <c r="D15" s="626"/>
      <c r="E15" s="626"/>
      <c r="F15" s="627" t="s">
        <v>669</v>
      </c>
      <c r="G15" s="628" t="s">
        <v>670</v>
      </c>
      <c r="H15" s="629" t="s">
        <v>671</v>
      </c>
      <c r="I15" s="630"/>
      <c r="J15" s="36"/>
      <c r="K15" s="36"/>
      <c r="L15" s="292"/>
      <c r="M15" s="2"/>
      <c r="N15" s="2"/>
      <c r="O15" s="2"/>
      <c r="P15" s="2"/>
      <c r="Q15" s="2"/>
      <c r="R15" s="2"/>
      <c r="S15" s="2"/>
      <c r="T15" s="2"/>
      <c r="U15" s="2"/>
      <c r="V15" s="2"/>
      <c r="W15" s="2"/>
      <c r="X15" s="2"/>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row>
    <row r="16" spans="1:46" x14ac:dyDescent="0.25">
      <c r="A16" s="599"/>
      <c r="B16" s="611"/>
      <c r="C16" s="626"/>
      <c r="D16" s="626"/>
      <c r="E16" s="631" t="s">
        <v>672</v>
      </c>
      <c r="F16" s="24">
        <v>11</v>
      </c>
      <c r="G16" s="632">
        <f>F16/F$20</f>
        <v>0.10377358490566038</v>
      </c>
      <c r="H16" s="633">
        <f>F16/SUM(F$16:F$17)</f>
        <v>0.12087912087912088</v>
      </c>
      <c r="I16" s="36"/>
      <c r="J16" s="36"/>
      <c r="K16" s="36"/>
      <c r="L16" s="292"/>
      <c r="M16" s="2"/>
      <c r="N16" s="2"/>
      <c r="O16" s="2"/>
      <c r="P16" s="2"/>
      <c r="Q16" s="2"/>
      <c r="R16" s="2"/>
      <c r="S16" s="2"/>
      <c r="T16" s="2"/>
      <c r="U16" s="2"/>
      <c r="V16" s="2"/>
      <c r="W16" s="2"/>
      <c r="X16" s="2"/>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row>
    <row r="17" spans="1:46" x14ac:dyDescent="0.25">
      <c r="A17" s="599"/>
      <c r="B17" s="611"/>
      <c r="C17" s="626"/>
      <c r="D17" s="626"/>
      <c r="E17" s="631" t="s">
        <v>673</v>
      </c>
      <c r="F17" s="24">
        <v>80</v>
      </c>
      <c r="G17" s="632">
        <f>F17/F$20</f>
        <v>0.75471698113207553</v>
      </c>
      <c r="H17" s="634">
        <f>F17/SUM(F$16:F$17)</f>
        <v>0.87912087912087911</v>
      </c>
      <c r="I17" s="36"/>
      <c r="J17" s="36"/>
      <c r="K17" s="36"/>
      <c r="L17" s="292"/>
      <c r="M17" s="2"/>
      <c r="N17" s="2"/>
      <c r="O17" s="2"/>
      <c r="P17" s="2"/>
      <c r="Q17" s="2"/>
      <c r="R17" s="2"/>
      <c r="S17" s="2"/>
      <c r="T17" s="2"/>
      <c r="U17" s="2"/>
      <c r="V17" s="2"/>
      <c r="W17" s="2"/>
      <c r="X17" s="2"/>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row>
    <row r="18" spans="1:46" x14ac:dyDescent="0.25">
      <c r="A18" s="599"/>
      <c r="B18" s="611"/>
      <c r="C18" s="626"/>
      <c r="D18" s="626"/>
      <c r="E18" s="635" t="s">
        <v>674</v>
      </c>
      <c r="F18" s="636">
        <v>8</v>
      </c>
      <c r="G18" s="637">
        <f>F18/F$20</f>
        <v>7.5471698113207544E-2</v>
      </c>
      <c r="H18" s="638"/>
      <c r="I18" s="36"/>
      <c r="J18" s="36"/>
      <c r="K18" s="36"/>
      <c r="L18" s="292"/>
      <c r="M18" s="2"/>
      <c r="N18" s="2"/>
      <c r="O18" s="2"/>
      <c r="P18" s="2"/>
      <c r="Q18" s="2"/>
      <c r="R18" s="2"/>
      <c r="S18" s="2"/>
      <c r="T18" s="2"/>
      <c r="U18" s="2"/>
      <c r="V18" s="2"/>
      <c r="W18" s="2"/>
      <c r="X18" s="2"/>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row>
    <row r="19" spans="1:46" x14ac:dyDescent="0.25">
      <c r="A19" s="599"/>
      <c r="B19" s="611"/>
      <c r="C19" s="626"/>
      <c r="D19" s="626"/>
      <c r="E19" s="639" t="s">
        <v>675</v>
      </c>
      <c r="F19" s="640">
        <v>7</v>
      </c>
      <c r="G19" s="641">
        <f>F19/F$20</f>
        <v>6.6037735849056603E-2</v>
      </c>
      <c r="H19" s="642"/>
      <c r="I19" s="36"/>
      <c r="J19" s="36"/>
      <c r="K19" s="36"/>
      <c r="L19" s="292"/>
      <c r="M19" s="2"/>
      <c r="N19" s="2"/>
      <c r="O19" s="2"/>
      <c r="P19" s="2"/>
      <c r="Q19" s="2"/>
      <c r="R19" s="2"/>
      <c r="S19" s="2"/>
      <c r="T19" s="2"/>
      <c r="U19" s="2"/>
      <c r="V19" s="2"/>
      <c r="W19" s="2"/>
      <c r="X19" s="2"/>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row>
    <row r="20" spans="1:46" x14ac:dyDescent="0.25">
      <c r="A20" s="599"/>
      <c r="B20" s="611"/>
      <c r="C20" s="626"/>
      <c r="D20" s="626"/>
      <c r="E20" s="36"/>
      <c r="F20" s="643">
        <f>+SUM(F16:F19)</f>
        <v>106</v>
      </c>
      <c r="G20" s="644">
        <f>SUM(G16:G19)</f>
        <v>1</v>
      </c>
      <c r="H20" s="645">
        <f>SUM(H16:H19)</f>
        <v>1</v>
      </c>
      <c r="I20" s="36"/>
      <c r="J20" s="36"/>
      <c r="K20" s="36"/>
      <c r="L20" s="292"/>
      <c r="M20" s="2"/>
      <c r="N20" s="2"/>
      <c r="O20" s="2"/>
      <c r="P20" s="2"/>
      <c r="Q20" s="2"/>
      <c r="R20" s="2"/>
      <c r="S20" s="2"/>
      <c r="T20" s="2"/>
      <c r="U20" s="2"/>
      <c r="V20" s="2"/>
      <c r="W20" s="2"/>
      <c r="X20" s="2"/>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row>
    <row r="21" spans="1:46" ht="6" customHeight="1" x14ac:dyDescent="0.25">
      <c r="A21" s="599"/>
      <c r="B21" s="611"/>
      <c r="C21" s="626"/>
      <c r="D21" s="626"/>
      <c r="E21" s="36"/>
      <c r="F21" s="24"/>
      <c r="G21" s="646"/>
      <c r="H21" s="647"/>
      <c r="I21" s="36"/>
      <c r="J21" s="36"/>
      <c r="K21" s="36"/>
      <c r="L21" s="292"/>
      <c r="M21" s="2"/>
      <c r="N21" s="2"/>
      <c r="O21" s="2"/>
      <c r="P21" s="2"/>
      <c r="Q21" s="2"/>
      <c r="R21" s="2"/>
      <c r="S21" s="2"/>
      <c r="T21" s="2"/>
      <c r="U21" s="2"/>
      <c r="V21" s="2"/>
      <c r="W21" s="2"/>
      <c r="X21" s="2"/>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row>
    <row r="22" spans="1:46" x14ac:dyDescent="0.25">
      <c r="A22" s="599"/>
      <c r="B22" s="611"/>
      <c r="C22" s="36"/>
      <c r="D22" s="36"/>
      <c r="E22" s="36"/>
      <c r="F22" s="36"/>
      <c r="G22" s="647"/>
      <c r="H22" s="647"/>
      <c r="I22" s="36"/>
      <c r="J22" s="36"/>
      <c r="K22" s="36"/>
      <c r="L22" s="292"/>
      <c r="M22" s="2"/>
      <c r="N22" s="2"/>
      <c r="O22" s="2"/>
      <c r="P22" s="2"/>
      <c r="Q22" s="2"/>
      <c r="R22" s="2"/>
      <c r="S22" s="2"/>
      <c r="T22" s="2"/>
      <c r="U22" s="2"/>
      <c r="V22" s="2"/>
      <c r="W22" s="2"/>
      <c r="X22" s="2"/>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row>
    <row r="23" spans="1:46" x14ac:dyDescent="0.25">
      <c r="A23" s="599"/>
      <c r="B23" s="611"/>
      <c r="C23" s="36"/>
      <c r="D23" s="36"/>
      <c r="E23" s="36"/>
      <c r="F23" s="36"/>
      <c r="G23" s="647"/>
      <c r="H23" s="647"/>
      <c r="I23" s="36"/>
      <c r="J23" s="36"/>
      <c r="K23" s="36"/>
      <c r="L23" s="292"/>
      <c r="M23" s="2"/>
      <c r="N23" s="2"/>
      <c r="O23" s="2"/>
      <c r="P23" s="2"/>
      <c r="Q23" s="2"/>
      <c r="R23" s="2"/>
      <c r="S23" s="2"/>
      <c r="T23" s="2"/>
      <c r="U23" s="2"/>
      <c r="V23" s="2"/>
      <c r="W23" s="2"/>
      <c r="X23" s="2"/>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row>
    <row r="24" spans="1:46" x14ac:dyDescent="0.25">
      <c r="A24" s="599"/>
      <c r="B24" s="611"/>
      <c r="C24" s="36"/>
      <c r="D24" s="36"/>
      <c r="E24" s="36"/>
      <c r="F24" s="36"/>
      <c r="G24" s="647"/>
      <c r="H24" s="647"/>
      <c r="I24" s="36"/>
      <c r="J24" s="36"/>
      <c r="K24" s="36"/>
      <c r="L24" s="292"/>
      <c r="M24" s="2"/>
      <c r="N24" s="2"/>
      <c r="O24" s="2"/>
      <c r="P24" s="2"/>
      <c r="Q24" s="2"/>
      <c r="R24" s="2"/>
      <c r="S24" s="2"/>
      <c r="T24" s="2"/>
      <c r="U24" s="2"/>
      <c r="V24" s="2"/>
      <c r="W24" s="2"/>
      <c r="X24" s="2"/>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row>
    <row r="25" spans="1:46" x14ac:dyDescent="0.25">
      <c r="A25" s="599"/>
      <c r="B25" s="611"/>
      <c r="C25" s="36"/>
      <c r="D25" s="36"/>
      <c r="E25" s="36"/>
      <c r="F25" s="36"/>
      <c r="G25" s="647"/>
      <c r="H25" s="647"/>
      <c r="I25" s="36"/>
      <c r="J25" s="36"/>
      <c r="K25" s="36"/>
      <c r="L25" s="292"/>
      <c r="M25" s="2"/>
      <c r="N25" s="2"/>
      <c r="O25" s="2"/>
      <c r="P25" s="2"/>
      <c r="Q25" s="2"/>
      <c r="R25" s="2"/>
      <c r="S25" s="2"/>
      <c r="T25" s="2"/>
      <c r="U25" s="2"/>
      <c r="V25" s="2"/>
      <c r="W25" s="2"/>
      <c r="X25" s="2"/>
      <c r="Y25" s="599"/>
      <c r="Z25" s="599"/>
      <c r="AA25" s="599"/>
      <c r="AB25" s="599"/>
      <c r="AC25" s="599"/>
      <c r="AD25" s="599"/>
      <c r="AE25" s="599"/>
      <c r="AF25" s="599"/>
      <c r="AG25" s="599"/>
      <c r="AH25" s="599"/>
      <c r="AI25" s="599"/>
      <c r="AJ25" s="599"/>
      <c r="AK25" s="599"/>
      <c r="AL25" s="599"/>
      <c r="AM25" s="599"/>
      <c r="AN25" s="599"/>
      <c r="AO25" s="599"/>
      <c r="AP25" s="599"/>
      <c r="AQ25" s="599"/>
      <c r="AR25" s="599"/>
      <c r="AS25" s="599"/>
      <c r="AT25" s="599"/>
    </row>
    <row r="26" spans="1:46" x14ac:dyDescent="0.25">
      <c r="A26" s="599"/>
      <c r="B26" s="611"/>
      <c r="C26" s="36"/>
      <c r="D26" s="36"/>
      <c r="E26" s="36"/>
      <c r="F26" s="36"/>
      <c r="G26" s="647"/>
      <c r="H26" s="647"/>
      <c r="I26" s="36"/>
      <c r="J26" s="36"/>
      <c r="K26" s="36"/>
      <c r="L26" s="292"/>
      <c r="M26" s="2"/>
      <c r="N26" s="2"/>
      <c r="O26" s="2"/>
      <c r="P26" s="2"/>
      <c r="Q26" s="2"/>
      <c r="R26" s="2"/>
      <c r="S26" s="2"/>
      <c r="T26" s="2"/>
      <c r="U26" s="2"/>
      <c r="V26" s="2"/>
      <c r="W26" s="2"/>
      <c r="X26" s="2"/>
      <c r="Y26" s="599"/>
      <c r="Z26" s="599"/>
      <c r="AA26" s="599"/>
      <c r="AB26" s="599"/>
      <c r="AC26" s="599"/>
      <c r="AD26" s="599"/>
      <c r="AE26" s="599"/>
      <c r="AF26" s="599"/>
      <c r="AG26" s="599"/>
      <c r="AH26" s="599"/>
      <c r="AI26" s="599"/>
      <c r="AJ26" s="599"/>
      <c r="AK26" s="599"/>
      <c r="AL26" s="599"/>
      <c r="AM26" s="599"/>
      <c r="AN26" s="599"/>
      <c r="AO26" s="599"/>
      <c r="AP26" s="599"/>
      <c r="AQ26" s="599"/>
      <c r="AR26" s="599"/>
      <c r="AS26" s="599"/>
      <c r="AT26" s="599"/>
    </row>
    <row r="27" spans="1:46" x14ac:dyDescent="0.25">
      <c r="A27" s="599"/>
      <c r="B27" s="611"/>
      <c r="C27" s="36"/>
      <c r="D27" s="36"/>
      <c r="E27" s="36"/>
      <c r="F27" s="36"/>
      <c r="G27" s="647"/>
      <c r="H27" s="647"/>
      <c r="I27" s="36"/>
      <c r="J27" s="36"/>
      <c r="K27" s="36"/>
      <c r="L27" s="292"/>
      <c r="M27" s="2"/>
      <c r="N27" s="2"/>
      <c r="O27" s="2"/>
      <c r="P27" s="2"/>
      <c r="Q27" s="2"/>
      <c r="R27" s="2"/>
      <c r="S27" s="2"/>
      <c r="T27" s="2"/>
      <c r="U27" s="2"/>
      <c r="V27" s="2"/>
      <c r="W27" s="2"/>
      <c r="X27" s="2"/>
      <c r="Y27" s="599"/>
      <c r="Z27" s="599"/>
      <c r="AA27" s="599"/>
      <c r="AB27" s="599"/>
      <c r="AC27" s="599"/>
      <c r="AD27" s="599"/>
      <c r="AE27" s="599"/>
      <c r="AF27" s="599"/>
      <c r="AG27" s="599"/>
      <c r="AH27" s="599"/>
      <c r="AI27" s="599"/>
      <c r="AJ27" s="599"/>
      <c r="AK27" s="599"/>
      <c r="AL27" s="599"/>
      <c r="AM27" s="599"/>
      <c r="AN27" s="599"/>
      <c r="AO27" s="599"/>
      <c r="AP27" s="599"/>
      <c r="AQ27" s="599"/>
      <c r="AR27" s="599"/>
      <c r="AS27" s="599"/>
      <c r="AT27" s="599"/>
    </row>
    <row r="28" spans="1:46" x14ac:dyDescent="0.25">
      <c r="A28" s="599"/>
      <c r="B28" s="611"/>
      <c r="C28" s="36"/>
      <c r="D28" s="36"/>
      <c r="E28" s="36"/>
      <c r="F28" s="36"/>
      <c r="G28" s="647"/>
      <c r="H28" s="647"/>
      <c r="I28" s="36"/>
      <c r="J28" s="36"/>
      <c r="K28" s="36"/>
      <c r="L28" s="292"/>
      <c r="M28" s="2"/>
      <c r="N28" s="2"/>
      <c r="O28" s="2"/>
      <c r="P28" s="2"/>
      <c r="Q28" s="2"/>
      <c r="R28" s="2"/>
      <c r="S28" s="2"/>
      <c r="T28" s="2"/>
      <c r="U28" s="2"/>
      <c r="V28" s="2"/>
      <c r="W28" s="2"/>
      <c r="X28" s="2"/>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row>
    <row r="29" spans="1:46" x14ac:dyDescent="0.25">
      <c r="A29" s="599"/>
      <c r="B29" s="611"/>
      <c r="C29" s="36"/>
      <c r="D29" s="36"/>
      <c r="E29" s="36"/>
      <c r="F29" s="36"/>
      <c r="G29" s="647"/>
      <c r="H29" s="647"/>
      <c r="I29" s="36"/>
      <c r="J29" s="36"/>
      <c r="K29" s="36"/>
      <c r="L29" s="292"/>
      <c r="M29" s="2"/>
      <c r="N29" s="2"/>
      <c r="O29" s="2"/>
      <c r="P29" s="2"/>
      <c r="Q29" s="2"/>
      <c r="R29" s="2"/>
      <c r="S29" s="2"/>
      <c r="T29" s="2"/>
      <c r="U29" s="2"/>
      <c r="V29" s="2"/>
      <c r="W29" s="2"/>
      <c r="X29" s="2"/>
      <c r="Y29" s="599"/>
      <c r="Z29" s="599"/>
      <c r="AA29" s="599"/>
      <c r="AB29" s="599"/>
      <c r="AC29" s="599"/>
      <c r="AD29" s="599"/>
      <c r="AE29" s="599"/>
      <c r="AF29" s="599"/>
      <c r="AG29" s="599"/>
      <c r="AH29" s="599"/>
      <c r="AI29" s="599"/>
      <c r="AJ29" s="599"/>
      <c r="AK29" s="599"/>
      <c r="AL29" s="599"/>
      <c r="AM29" s="599"/>
      <c r="AN29" s="599"/>
      <c r="AO29" s="599"/>
      <c r="AP29" s="599"/>
      <c r="AQ29" s="599"/>
      <c r="AR29" s="599"/>
      <c r="AS29" s="599"/>
      <c r="AT29" s="599"/>
    </row>
    <row r="30" spans="1:46" x14ac:dyDescent="0.25">
      <c r="A30" s="599"/>
      <c r="B30" s="611"/>
      <c r="C30" s="36"/>
      <c r="D30" s="36"/>
      <c r="E30" s="36"/>
      <c r="F30" s="36"/>
      <c r="G30" s="647"/>
      <c r="H30" s="647"/>
      <c r="I30" s="36"/>
      <c r="J30" s="36"/>
      <c r="K30" s="36"/>
      <c r="L30" s="292"/>
      <c r="M30" s="2"/>
      <c r="N30" s="2"/>
      <c r="O30" s="2"/>
      <c r="P30" s="2"/>
      <c r="Q30" s="2"/>
      <c r="R30" s="2"/>
      <c r="S30" s="2"/>
      <c r="T30" s="2"/>
      <c r="U30" s="2"/>
      <c r="V30" s="2"/>
      <c r="W30" s="2"/>
      <c r="X30" s="2"/>
      <c r="Y30" s="599"/>
      <c r="Z30" s="599"/>
      <c r="AA30" s="599"/>
      <c r="AB30" s="599"/>
      <c r="AC30" s="599"/>
      <c r="AD30" s="599"/>
      <c r="AE30" s="599"/>
      <c r="AF30" s="599"/>
      <c r="AG30" s="599"/>
      <c r="AH30" s="599"/>
      <c r="AI30" s="599"/>
      <c r="AJ30" s="599"/>
      <c r="AK30" s="599"/>
      <c r="AL30" s="599"/>
      <c r="AM30" s="599"/>
      <c r="AN30" s="599"/>
      <c r="AO30" s="599"/>
      <c r="AP30" s="599"/>
      <c r="AQ30" s="599"/>
      <c r="AR30" s="599"/>
      <c r="AS30" s="599"/>
      <c r="AT30" s="599"/>
    </row>
    <row r="31" spans="1:46" x14ac:dyDescent="0.25">
      <c r="A31" s="599"/>
      <c r="B31" s="611"/>
      <c r="C31" s="36"/>
      <c r="D31" s="36"/>
      <c r="E31" s="36"/>
      <c r="F31" s="36"/>
      <c r="G31" s="647"/>
      <c r="H31" s="647"/>
      <c r="I31" s="36"/>
      <c r="J31" s="36"/>
      <c r="K31" s="36"/>
      <c r="L31" s="292"/>
      <c r="M31" s="2"/>
      <c r="N31" s="2"/>
      <c r="O31" s="2"/>
      <c r="P31" s="2"/>
      <c r="Q31" s="2"/>
      <c r="R31" s="2"/>
      <c r="S31" s="2"/>
      <c r="T31" s="2"/>
      <c r="U31" s="2"/>
      <c r="V31" s="2"/>
      <c r="W31" s="2"/>
      <c r="X31" s="2"/>
      <c r="Y31" s="599"/>
      <c r="Z31" s="599"/>
      <c r="AA31" s="599"/>
      <c r="AB31" s="599"/>
      <c r="AC31" s="599"/>
      <c r="AD31" s="599"/>
      <c r="AE31" s="599"/>
      <c r="AF31" s="599"/>
      <c r="AG31" s="599"/>
      <c r="AH31" s="599"/>
      <c r="AI31" s="599"/>
      <c r="AJ31" s="599"/>
      <c r="AK31" s="599"/>
      <c r="AL31" s="599"/>
      <c r="AM31" s="599"/>
      <c r="AN31" s="599"/>
      <c r="AO31" s="599"/>
      <c r="AP31" s="599"/>
      <c r="AQ31" s="599"/>
      <c r="AR31" s="599"/>
      <c r="AS31" s="599"/>
      <c r="AT31" s="599"/>
    </row>
    <row r="32" spans="1:46" x14ac:dyDescent="0.25">
      <c r="A32" s="599"/>
      <c r="B32" s="611"/>
      <c r="C32" s="36"/>
      <c r="D32" s="36"/>
      <c r="E32" s="36"/>
      <c r="F32" s="36"/>
      <c r="G32" s="647"/>
      <c r="H32" s="647"/>
      <c r="I32" s="36"/>
      <c r="J32" s="36"/>
      <c r="K32" s="36"/>
      <c r="L32" s="292"/>
      <c r="M32" s="2"/>
      <c r="N32" s="2"/>
      <c r="O32" s="2"/>
      <c r="P32" s="2"/>
      <c r="Q32" s="2"/>
      <c r="R32" s="2"/>
      <c r="S32" s="2"/>
      <c r="T32" s="2"/>
      <c r="U32" s="2"/>
      <c r="V32" s="2"/>
      <c r="W32" s="2"/>
      <c r="X32" s="2"/>
      <c r="Y32" s="599"/>
      <c r="Z32" s="599"/>
      <c r="AA32" s="599"/>
      <c r="AB32" s="599"/>
      <c r="AC32" s="599"/>
      <c r="AD32" s="599"/>
      <c r="AE32" s="599"/>
      <c r="AF32" s="599"/>
      <c r="AG32" s="599"/>
      <c r="AH32" s="599"/>
      <c r="AI32" s="599"/>
      <c r="AJ32" s="599"/>
      <c r="AK32" s="599"/>
      <c r="AL32" s="599"/>
      <c r="AM32" s="599"/>
      <c r="AN32" s="599"/>
      <c r="AO32" s="599"/>
      <c r="AP32" s="599"/>
      <c r="AQ32" s="599"/>
      <c r="AR32" s="599"/>
      <c r="AS32" s="599"/>
      <c r="AT32" s="599"/>
    </row>
    <row r="33" spans="1:46" x14ac:dyDescent="0.25">
      <c r="A33" s="599"/>
      <c r="B33" s="611"/>
      <c r="C33" s="36"/>
      <c r="D33" s="36"/>
      <c r="E33" s="36"/>
      <c r="F33" s="36"/>
      <c r="G33" s="647"/>
      <c r="H33" s="647"/>
      <c r="I33" s="36"/>
      <c r="J33" s="36"/>
      <c r="K33" s="36"/>
      <c r="L33" s="292"/>
      <c r="M33" s="2"/>
      <c r="N33" s="2"/>
      <c r="O33" s="2"/>
      <c r="P33" s="2"/>
      <c r="Q33" s="2"/>
      <c r="R33" s="2"/>
      <c r="S33" s="2"/>
      <c r="T33" s="2"/>
      <c r="U33" s="2"/>
      <c r="V33" s="2"/>
      <c r="W33" s="2"/>
      <c r="X33" s="2"/>
      <c r="Y33" s="599"/>
      <c r="Z33" s="599"/>
      <c r="AA33" s="599"/>
      <c r="AB33" s="599"/>
      <c r="AC33" s="599"/>
      <c r="AD33" s="599"/>
      <c r="AE33" s="599"/>
      <c r="AF33" s="599"/>
      <c r="AG33" s="599"/>
      <c r="AH33" s="599"/>
      <c r="AI33" s="599"/>
      <c r="AJ33" s="599"/>
      <c r="AK33" s="599"/>
      <c r="AL33" s="599"/>
      <c r="AM33" s="599"/>
      <c r="AN33" s="599"/>
      <c r="AO33" s="599"/>
      <c r="AP33" s="599"/>
      <c r="AQ33" s="599"/>
      <c r="AR33" s="599"/>
      <c r="AS33" s="599"/>
      <c r="AT33" s="599"/>
    </row>
    <row r="34" spans="1:46" x14ac:dyDescent="0.25">
      <c r="A34" s="599"/>
      <c r="B34" s="611"/>
      <c r="C34" s="36"/>
      <c r="D34" s="36"/>
      <c r="E34" s="36"/>
      <c r="F34" s="36"/>
      <c r="G34" s="647"/>
      <c r="H34" s="647"/>
      <c r="I34" s="36"/>
      <c r="J34" s="36"/>
      <c r="K34" s="36"/>
      <c r="L34" s="292"/>
      <c r="M34" s="2"/>
      <c r="N34" s="2"/>
      <c r="O34" s="2"/>
      <c r="P34" s="2"/>
      <c r="Q34" s="2"/>
      <c r="R34" s="2"/>
      <c r="S34" s="2"/>
      <c r="T34" s="2"/>
      <c r="U34" s="2"/>
      <c r="V34" s="2"/>
      <c r="W34" s="2"/>
      <c r="X34" s="2"/>
      <c r="Y34" s="599"/>
      <c r="Z34" s="599"/>
      <c r="AA34" s="599"/>
      <c r="AB34" s="599"/>
      <c r="AC34" s="599"/>
      <c r="AD34" s="599"/>
      <c r="AE34" s="599"/>
      <c r="AF34" s="599"/>
      <c r="AG34" s="599"/>
      <c r="AH34" s="599"/>
      <c r="AI34" s="599"/>
      <c r="AJ34" s="599"/>
      <c r="AK34" s="599"/>
      <c r="AL34" s="599"/>
      <c r="AM34" s="599"/>
      <c r="AN34" s="599"/>
      <c r="AO34" s="599"/>
      <c r="AP34" s="599"/>
      <c r="AQ34" s="599"/>
      <c r="AR34" s="599"/>
      <c r="AS34" s="599"/>
      <c r="AT34" s="599"/>
    </row>
    <row r="35" spans="1:46" x14ac:dyDescent="0.25">
      <c r="A35" s="599"/>
      <c r="B35" s="611"/>
      <c r="C35" s="36"/>
      <c r="D35" s="36"/>
      <c r="E35" s="36"/>
      <c r="F35" s="36"/>
      <c r="G35" s="647"/>
      <c r="H35" s="647"/>
      <c r="I35" s="36"/>
      <c r="J35" s="36"/>
      <c r="K35" s="36"/>
      <c r="L35" s="292"/>
      <c r="M35" s="2"/>
      <c r="N35" s="2"/>
      <c r="O35" s="2"/>
      <c r="P35" s="2"/>
      <c r="Q35" s="2"/>
      <c r="R35" s="2"/>
      <c r="S35" s="2"/>
      <c r="T35" s="2"/>
      <c r="U35" s="2"/>
      <c r="V35" s="2"/>
      <c r="W35" s="2"/>
      <c r="X35" s="2"/>
      <c r="Y35" s="599"/>
      <c r="Z35" s="599"/>
      <c r="AA35" s="599"/>
      <c r="AB35" s="599"/>
      <c r="AC35" s="599"/>
      <c r="AD35" s="599"/>
      <c r="AE35" s="599"/>
      <c r="AF35" s="599"/>
      <c r="AG35" s="599"/>
      <c r="AH35" s="599"/>
      <c r="AI35" s="599"/>
      <c r="AJ35" s="599"/>
      <c r="AK35" s="599"/>
      <c r="AL35" s="599"/>
      <c r="AM35" s="599"/>
      <c r="AN35" s="599"/>
      <c r="AO35" s="599"/>
      <c r="AP35" s="599"/>
      <c r="AQ35" s="599"/>
      <c r="AR35" s="599"/>
      <c r="AS35" s="599"/>
      <c r="AT35" s="599"/>
    </row>
    <row r="36" spans="1:46" x14ac:dyDescent="0.25">
      <c r="A36" s="599"/>
      <c r="B36" s="611"/>
      <c r="C36" s="36"/>
      <c r="D36" s="36"/>
      <c r="E36" s="36"/>
      <c r="F36" s="36"/>
      <c r="G36" s="647"/>
      <c r="H36" s="647"/>
      <c r="I36" s="36"/>
      <c r="J36" s="36"/>
      <c r="K36" s="36"/>
      <c r="L36" s="292"/>
      <c r="M36" s="2"/>
      <c r="N36" s="2"/>
      <c r="O36" s="2"/>
      <c r="P36" s="2"/>
      <c r="Q36" s="2"/>
      <c r="R36" s="2"/>
      <c r="S36" s="2"/>
      <c r="T36" s="2"/>
      <c r="U36" s="2"/>
      <c r="V36" s="2"/>
      <c r="W36" s="2"/>
      <c r="X36" s="2"/>
      <c r="Y36" s="599"/>
      <c r="Z36" s="599"/>
      <c r="AA36" s="599"/>
      <c r="AB36" s="599"/>
      <c r="AC36" s="599"/>
      <c r="AD36" s="599"/>
      <c r="AE36" s="599"/>
      <c r="AF36" s="599"/>
      <c r="AG36" s="599"/>
      <c r="AH36" s="599"/>
      <c r="AI36" s="599"/>
      <c r="AJ36" s="599"/>
      <c r="AK36" s="599"/>
      <c r="AL36" s="599"/>
      <c r="AM36" s="599"/>
      <c r="AN36" s="599"/>
      <c r="AO36" s="599"/>
      <c r="AP36" s="599"/>
      <c r="AQ36" s="599"/>
      <c r="AR36" s="599"/>
      <c r="AS36" s="599"/>
      <c r="AT36" s="599"/>
    </row>
    <row r="37" spans="1:46" x14ac:dyDescent="0.25">
      <c r="A37" s="599"/>
      <c r="B37" s="611"/>
      <c r="C37" s="36"/>
      <c r="D37" s="36"/>
      <c r="E37" s="36"/>
      <c r="F37" s="36"/>
      <c r="G37" s="647"/>
      <c r="H37" s="647"/>
      <c r="I37" s="36"/>
      <c r="J37" s="36"/>
      <c r="K37" s="36"/>
      <c r="L37" s="292"/>
      <c r="M37" s="2"/>
      <c r="N37" s="2"/>
      <c r="O37" s="2"/>
      <c r="P37" s="2"/>
      <c r="Q37" s="2"/>
      <c r="R37" s="2"/>
      <c r="S37" s="2"/>
      <c r="T37" s="2"/>
      <c r="U37" s="2"/>
      <c r="V37" s="2"/>
      <c r="W37" s="2"/>
      <c r="X37" s="2"/>
      <c r="Y37" s="599"/>
      <c r="Z37" s="599"/>
      <c r="AA37" s="599"/>
      <c r="AB37" s="599"/>
      <c r="AC37" s="599"/>
      <c r="AD37" s="599"/>
      <c r="AE37" s="599"/>
      <c r="AF37" s="599"/>
      <c r="AG37" s="599"/>
      <c r="AH37" s="599"/>
      <c r="AI37" s="599"/>
      <c r="AJ37" s="599"/>
      <c r="AK37" s="599"/>
      <c r="AL37" s="599"/>
      <c r="AM37" s="599"/>
      <c r="AN37" s="599"/>
      <c r="AO37" s="599"/>
      <c r="AP37" s="599"/>
      <c r="AQ37" s="599"/>
      <c r="AR37" s="599"/>
      <c r="AS37" s="599"/>
      <c r="AT37" s="599"/>
    </row>
    <row r="38" spans="1:46" x14ac:dyDescent="0.25">
      <c r="A38" s="599"/>
      <c r="B38" s="611"/>
      <c r="C38" s="36"/>
      <c r="D38" s="36"/>
      <c r="E38" s="36"/>
      <c r="F38" s="36"/>
      <c r="G38" s="647"/>
      <c r="H38" s="647"/>
      <c r="I38" s="36"/>
      <c r="J38" s="36"/>
      <c r="K38" s="36"/>
      <c r="L38" s="292"/>
      <c r="M38" s="2"/>
      <c r="N38" s="2"/>
      <c r="O38" s="2"/>
      <c r="P38" s="2"/>
      <c r="Q38" s="2"/>
      <c r="R38" s="2"/>
      <c r="S38" s="2"/>
      <c r="T38" s="2"/>
      <c r="U38" s="2"/>
      <c r="V38" s="2"/>
      <c r="W38" s="2"/>
      <c r="X38" s="2"/>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row>
    <row r="39" spans="1:46" x14ac:dyDescent="0.25">
      <c r="A39" s="599"/>
      <c r="B39" s="611"/>
      <c r="C39" s="36"/>
      <c r="D39" s="36"/>
      <c r="E39" s="36"/>
      <c r="F39" s="36"/>
      <c r="G39" s="647"/>
      <c r="H39" s="647"/>
      <c r="I39" s="36"/>
      <c r="J39" s="36"/>
      <c r="K39" s="36"/>
      <c r="L39" s="292"/>
      <c r="M39" s="2"/>
      <c r="N39" s="2"/>
      <c r="O39" s="2"/>
      <c r="P39" s="2"/>
      <c r="Q39" s="2"/>
      <c r="R39" s="2"/>
      <c r="S39" s="2"/>
      <c r="T39" s="2"/>
      <c r="U39" s="2"/>
      <c r="V39" s="2"/>
      <c r="W39" s="2"/>
      <c r="X39" s="2"/>
      <c r="Y39" s="599"/>
      <c r="Z39" s="599"/>
      <c r="AA39" s="599"/>
      <c r="AB39" s="599"/>
      <c r="AC39" s="599"/>
      <c r="AD39" s="599"/>
      <c r="AE39" s="599"/>
      <c r="AF39" s="599"/>
      <c r="AG39" s="599"/>
      <c r="AH39" s="599"/>
      <c r="AI39" s="599"/>
      <c r="AJ39" s="599"/>
      <c r="AK39" s="599"/>
      <c r="AL39" s="599"/>
      <c r="AM39" s="599"/>
      <c r="AN39" s="599"/>
      <c r="AO39" s="599"/>
      <c r="AP39" s="599"/>
      <c r="AQ39" s="599"/>
      <c r="AR39" s="599"/>
      <c r="AS39" s="599"/>
      <c r="AT39" s="599"/>
    </row>
    <row r="40" spans="1:46" x14ac:dyDescent="0.25">
      <c r="A40" s="599"/>
      <c r="B40" s="611"/>
      <c r="C40" s="36"/>
      <c r="D40" s="36"/>
      <c r="E40" s="36"/>
      <c r="F40" s="36"/>
      <c r="G40" s="647"/>
      <c r="I40" s="36"/>
      <c r="J40" s="36"/>
      <c r="K40" s="36"/>
      <c r="L40" s="292"/>
      <c r="M40" s="2"/>
      <c r="N40" s="2"/>
      <c r="O40" s="2"/>
      <c r="P40" s="2"/>
      <c r="Q40" s="2"/>
      <c r="R40" s="2"/>
      <c r="S40" s="2"/>
      <c r="T40" s="2"/>
      <c r="U40" s="2"/>
      <c r="V40" s="2"/>
      <c r="W40" s="2"/>
      <c r="X40" s="2"/>
      <c r="Y40" s="599"/>
      <c r="Z40" s="599"/>
      <c r="AA40" s="599"/>
      <c r="AB40" s="599"/>
      <c r="AC40" s="599"/>
      <c r="AD40" s="599"/>
      <c r="AE40" s="599"/>
      <c r="AF40" s="599"/>
      <c r="AG40" s="599"/>
      <c r="AH40" s="599"/>
      <c r="AI40" s="599"/>
      <c r="AJ40" s="599"/>
      <c r="AK40" s="599"/>
      <c r="AL40" s="599"/>
      <c r="AM40" s="599"/>
      <c r="AN40" s="599"/>
      <c r="AO40" s="599"/>
      <c r="AP40" s="599"/>
      <c r="AQ40" s="599"/>
      <c r="AR40" s="599"/>
      <c r="AS40" s="599"/>
      <c r="AT40" s="599"/>
    </row>
    <row r="41" spans="1:46" ht="11.25" customHeight="1" x14ac:dyDescent="0.25">
      <c r="A41" s="599"/>
      <c r="B41" s="648"/>
      <c r="C41" s="649"/>
      <c r="D41" s="649"/>
      <c r="E41" s="649"/>
      <c r="F41" s="649"/>
      <c r="G41" s="650"/>
      <c r="H41" s="650"/>
      <c r="I41" s="649"/>
      <c r="J41" s="649"/>
      <c r="K41" s="651" t="s">
        <v>676</v>
      </c>
      <c r="L41" s="652"/>
      <c r="M41" s="2"/>
      <c r="N41" s="2"/>
      <c r="O41" s="2"/>
      <c r="P41" s="2"/>
      <c r="Q41" s="2"/>
      <c r="R41" s="2"/>
      <c r="S41" s="2"/>
      <c r="T41" s="2"/>
      <c r="U41" s="2"/>
      <c r="V41" s="2"/>
      <c r="W41" s="2"/>
      <c r="X41" s="2"/>
      <c r="Y41" s="599"/>
      <c r="Z41" s="599"/>
      <c r="AA41" s="599"/>
      <c r="AB41" s="599"/>
      <c r="AC41" s="599"/>
      <c r="AD41" s="599"/>
      <c r="AE41" s="599"/>
      <c r="AF41" s="599"/>
      <c r="AG41" s="599"/>
      <c r="AH41" s="599"/>
      <c r="AI41" s="599"/>
      <c r="AJ41" s="599"/>
      <c r="AK41" s="599"/>
      <c r="AL41" s="599"/>
      <c r="AM41" s="599"/>
      <c r="AN41" s="599"/>
      <c r="AO41" s="599"/>
      <c r="AP41" s="599"/>
      <c r="AQ41" s="599"/>
      <c r="AR41" s="599"/>
      <c r="AS41" s="599"/>
      <c r="AT41" s="599"/>
    </row>
    <row r="42" spans="1:46" ht="6" customHeight="1" x14ac:dyDescent="0.25">
      <c r="A42" s="599"/>
      <c r="B42" s="653"/>
      <c r="C42" s="654"/>
      <c r="D42" s="655"/>
      <c r="E42" s="655"/>
      <c r="F42" s="656"/>
      <c r="G42" s="657"/>
      <c r="H42" s="657"/>
      <c r="I42" s="658"/>
      <c r="J42" s="659"/>
      <c r="K42" s="660"/>
      <c r="L42" s="661"/>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599"/>
      <c r="AL42" s="599"/>
      <c r="AM42" s="599"/>
      <c r="AN42" s="599"/>
      <c r="AO42" s="599"/>
      <c r="AP42" s="599"/>
      <c r="AQ42" s="599"/>
      <c r="AR42" s="599"/>
      <c r="AS42" s="599"/>
      <c r="AT42" s="599"/>
    </row>
    <row r="43" spans="1:46" x14ac:dyDescent="0.25">
      <c r="A43" s="599"/>
      <c r="B43" s="607"/>
      <c r="C43" s="662"/>
      <c r="D43" s="663"/>
      <c r="E43" s="663"/>
      <c r="F43" s="664"/>
      <c r="G43" s="608"/>
      <c r="H43" s="608"/>
      <c r="I43" s="608"/>
      <c r="J43" s="608"/>
      <c r="K43" s="608"/>
      <c r="L43" s="610"/>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599"/>
      <c r="AL43" s="599"/>
      <c r="AM43" s="599"/>
      <c r="AN43" s="599"/>
      <c r="AO43" s="599"/>
      <c r="AP43" s="599"/>
      <c r="AQ43" s="599"/>
      <c r="AR43" s="599"/>
      <c r="AS43" s="599"/>
      <c r="AT43" s="599"/>
    </row>
    <row r="44" spans="1:46" x14ac:dyDescent="0.25">
      <c r="A44" s="599"/>
      <c r="B44" s="611"/>
      <c r="C44" s="665" t="s">
        <v>677</v>
      </c>
      <c r="D44" s="666"/>
      <c r="E44" s="666"/>
      <c r="F44" s="667"/>
      <c r="G44" s="614"/>
      <c r="H44" s="614"/>
      <c r="I44" s="614"/>
      <c r="J44" s="614"/>
      <c r="K44" s="614"/>
      <c r="L44" s="615"/>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599"/>
      <c r="AL44" s="599"/>
      <c r="AM44" s="599"/>
      <c r="AN44" s="599"/>
      <c r="AO44" s="599"/>
      <c r="AP44" s="599"/>
      <c r="AQ44" s="599"/>
      <c r="AR44" s="599"/>
      <c r="AS44" s="599"/>
      <c r="AT44" s="599"/>
    </row>
    <row r="45" spans="1:46" ht="6.75" customHeight="1" x14ac:dyDescent="0.25">
      <c r="A45" s="599"/>
      <c r="B45" s="611"/>
      <c r="C45" s="618" t="s">
        <v>678</v>
      </c>
      <c r="D45" s="618"/>
      <c r="E45" s="618"/>
      <c r="F45" s="618"/>
      <c r="G45" s="618"/>
      <c r="H45" s="618"/>
      <c r="I45" s="618"/>
      <c r="J45" s="618"/>
      <c r="K45" s="618"/>
      <c r="L45" s="615"/>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599"/>
      <c r="AL45" s="599"/>
      <c r="AM45" s="599"/>
      <c r="AN45" s="599"/>
      <c r="AO45" s="599"/>
      <c r="AP45" s="599"/>
      <c r="AQ45" s="599"/>
      <c r="AR45" s="599"/>
      <c r="AS45" s="599"/>
      <c r="AT45" s="599"/>
    </row>
    <row r="46" spans="1:46" ht="12.75" customHeight="1" x14ac:dyDescent="0.25">
      <c r="A46" s="599"/>
      <c r="B46" s="611"/>
      <c r="C46" s="618"/>
      <c r="D46" s="618"/>
      <c r="E46" s="618"/>
      <c r="F46" s="618"/>
      <c r="G46" s="618"/>
      <c r="H46" s="618"/>
      <c r="I46" s="618"/>
      <c r="J46" s="618"/>
      <c r="K46" s="618"/>
      <c r="L46" s="615"/>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row>
    <row r="47" spans="1:46" ht="12.75" customHeight="1" x14ac:dyDescent="0.25">
      <c r="A47" s="599"/>
      <c r="B47" s="611"/>
      <c r="C47" s="618"/>
      <c r="D47" s="618"/>
      <c r="E47" s="618"/>
      <c r="F47" s="618"/>
      <c r="G47" s="618"/>
      <c r="H47" s="618"/>
      <c r="I47" s="618"/>
      <c r="J47" s="618"/>
      <c r="K47" s="618"/>
      <c r="L47" s="615"/>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599"/>
      <c r="AL47" s="599"/>
      <c r="AM47" s="599"/>
      <c r="AN47" s="599"/>
      <c r="AO47" s="599"/>
      <c r="AP47" s="599"/>
      <c r="AQ47" s="599"/>
      <c r="AR47" s="599"/>
      <c r="AS47" s="599"/>
      <c r="AT47" s="599"/>
    </row>
    <row r="48" spans="1:46" ht="7.5" customHeight="1" x14ac:dyDescent="0.25">
      <c r="A48" s="599"/>
      <c r="B48" s="611"/>
      <c r="C48" s="618"/>
      <c r="D48" s="618"/>
      <c r="E48" s="618"/>
      <c r="F48" s="618"/>
      <c r="G48" s="618"/>
      <c r="H48" s="618"/>
      <c r="I48" s="618"/>
      <c r="J48" s="618"/>
      <c r="K48" s="618"/>
      <c r="L48" s="615"/>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row>
    <row r="49" spans="1:47" x14ac:dyDescent="0.25">
      <c r="A49" s="599"/>
      <c r="B49" s="611"/>
      <c r="C49" s="668"/>
      <c r="D49" s="668"/>
      <c r="E49" s="668"/>
      <c r="F49" s="668"/>
      <c r="G49" s="668"/>
      <c r="H49" s="668"/>
      <c r="I49" s="668"/>
      <c r="J49" s="668"/>
      <c r="K49" s="668"/>
      <c r="L49" s="615"/>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row>
    <row r="50" spans="1:47" x14ac:dyDescent="0.25">
      <c r="A50" s="599"/>
      <c r="B50" s="611"/>
      <c r="C50" s="614"/>
      <c r="D50" s="614"/>
      <c r="E50" s="669"/>
      <c r="F50" s="614"/>
      <c r="G50" s="670"/>
      <c r="H50" s="671"/>
      <c r="I50" s="625"/>
      <c r="J50" s="626"/>
      <c r="K50" s="625"/>
      <c r="L50" s="615"/>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c r="AO50" s="599"/>
      <c r="AP50" s="599"/>
      <c r="AQ50" s="599"/>
      <c r="AR50" s="599"/>
      <c r="AS50" s="599"/>
      <c r="AT50" s="599"/>
    </row>
    <row r="51" spans="1:47" x14ac:dyDescent="0.25">
      <c r="A51" s="599"/>
      <c r="B51" s="611"/>
      <c r="C51" s="672"/>
      <c r="D51" s="614"/>
      <c r="E51" s="626"/>
      <c r="F51" s="673"/>
      <c r="G51" s="327"/>
      <c r="H51" s="327"/>
      <c r="I51" s="327"/>
      <c r="J51" s="327"/>
      <c r="K51" s="327"/>
      <c r="L51" s="615"/>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row>
    <row r="52" spans="1:47" ht="64.5" x14ac:dyDescent="0.25">
      <c r="A52" s="599"/>
      <c r="B52" s="611"/>
      <c r="C52" s="672"/>
      <c r="D52" s="614"/>
      <c r="E52" s="599"/>
      <c r="F52" s="599"/>
      <c r="G52" s="599"/>
      <c r="H52" s="599"/>
      <c r="I52" s="674" t="s">
        <v>679</v>
      </c>
      <c r="J52" s="675" t="s">
        <v>680</v>
      </c>
      <c r="K52" s="675" t="s">
        <v>681</v>
      </c>
      <c r="L52" s="615"/>
      <c r="M52" s="599"/>
      <c r="N52" s="599"/>
      <c r="O52" s="599"/>
      <c r="P52" s="599"/>
      <c r="Q52" s="599"/>
      <c r="R52" s="599"/>
      <c r="S52" s="599"/>
      <c r="T52" s="599"/>
      <c r="U52" s="599"/>
      <c r="V52" s="599"/>
      <c r="W52" s="599"/>
      <c r="X52" s="599"/>
      <c r="Y52" s="626"/>
      <c r="Z52" s="626"/>
      <c r="AA52" s="626"/>
      <c r="AB52" s="676"/>
      <c r="AC52" s="676"/>
      <c r="AD52" s="626"/>
      <c r="AE52" s="599"/>
      <c r="AF52" s="599"/>
      <c r="AG52" s="599"/>
      <c r="AH52" s="599"/>
      <c r="AI52" s="599"/>
      <c r="AJ52" s="599"/>
      <c r="AK52" s="599"/>
      <c r="AL52" s="599"/>
      <c r="AM52" s="599"/>
      <c r="AN52" s="599"/>
      <c r="AO52" s="599"/>
      <c r="AP52" s="599"/>
      <c r="AQ52" s="599"/>
      <c r="AR52" s="599"/>
      <c r="AS52" s="599"/>
      <c r="AT52" s="599"/>
    </row>
    <row r="53" spans="1:47" ht="15" customHeight="1" x14ac:dyDescent="0.25">
      <c r="A53" s="599"/>
      <c r="B53" s="611"/>
      <c r="D53" s="677"/>
      <c r="E53" s="599"/>
      <c r="F53" s="599"/>
      <c r="G53" s="599"/>
      <c r="H53" s="678"/>
      <c r="I53" s="679" t="s">
        <v>682</v>
      </c>
      <c r="J53" s="680">
        <v>11</v>
      </c>
      <c r="K53" s="681">
        <f t="shared" ref="K53:K62" si="0">J53/J$63</f>
        <v>0.125</v>
      </c>
      <c r="L53" s="615"/>
      <c r="M53" s="599"/>
      <c r="N53" s="599"/>
      <c r="O53" s="599"/>
      <c r="P53" s="682"/>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3"/>
      <c r="AR53" s="683"/>
      <c r="AS53" s="683"/>
      <c r="AT53" s="683"/>
    </row>
    <row r="54" spans="1:47" ht="15" customHeight="1" x14ac:dyDescent="0.25">
      <c r="A54" s="599"/>
      <c r="B54" s="611"/>
      <c r="D54" s="677"/>
      <c r="E54" s="599"/>
      <c r="F54" s="599"/>
      <c r="G54" s="599"/>
      <c r="H54" s="599"/>
      <c r="I54" s="679">
        <v>4.7500000000000001E-2</v>
      </c>
      <c r="J54" s="680">
        <v>1</v>
      </c>
      <c r="K54" s="681">
        <f t="shared" si="0"/>
        <v>1.1363636363636364E-2</v>
      </c>
      <c r="L54" s="615"/>
      <c r="M54" s="599"/>
      <c r="N54" s="599"/>
      <c r="O54" s="599"/>
      <c r="P54" s="599"/>
      <c r="Q54" s="599"/>
      <c r="R54" s="599"/>
      <c r="S54" s="599"/>
      <c r="T54" s="599"/>
      <c r="U54" s="599"/>
      <c r="V54" s="599"/>
      <c r="W54" s="599"/>
      <c r="X54" s="599"/>
      <c r="Y54" s="684"/>
      <c r="Z54" s="684"/>
      <c r="AA54" s="684"/>
      <c r="AB54" s="684"/>
      <c r="AC54" s="685"/>
      <c r="AD54" s="626"/>
      <c r="AE54" s="599"/>
      <c r="AF54" s="599"/>
      <c r="AG54" s="599"/>
      <c r="AH54" s="599"/>
      <c r="AI54" s="599"/>
      <c r="AJ54" s="599"/>
      <c r="AK54" s="599"/>
      <c r="AL54" s="599"/>
      <c r="AM54" s="599"/>
      <c r="AN54" s="599"/>
      <c r="AO54" s="599"/>
      <c r="AP54" s="599"/>
      <c r="AQ54" s="599"/>
      <c r="AR54" s="599"/>
      <c r="AS54" s="599"/>
      <c r="AT54" s="599"/>
    </row>
    <row r="55" spans="1:47" ht="15" customHeight="1" x14ac:dyDescent="0.25">
      <c r="A55" s="599"/>
      <c r="B55" s="611"/>
      <c r="C55" s="686"/>
      <c r="D55" s="246"/>
      <c r="E55" s="599"/>
      <c r="F55" s="599"/>
      <c r="G55" s="599"/>
      <c r="H55" s="599"/>
      <c r="I55" s="687">
        <v>0.05</v>
      </c>
      <c r="J55" s="680">
        <v>6</v>
      </c>
      <c r="K55" s="681">
        <f t="shared" si="0"/>
        <v>6.8181818181818177E-2</v>
      </c>
      <c r="L55" s="615"/>
      <c r="M55" s="599"/>
      <c r="N55" s="599"/>
      <c r="O55" s="599"/>
      <c r="P55" s="599"/>
      <c r="Q55" s="599"/>
      <c r="R55" s="599"/>
      <c r="S55" s="599"/>
      <c r="T55" s="599"/>
      <c r="U55" s="599"/>
      <c r="V55" s="688"/>
      <c r="W55" s="688"/>
      <c r="X55" s="688"/>
      <c r="Y55" s="688"/>
      <c r="Z55" s="688"/>
      <c r="AA55" s="688"/>
      <c r="AB55" s="688"/>
      <c r="AC55" s="688"/>
      <c r="AD55" s="688"/>
      <c r="AE55" s="688"/>
      <c r="AF55" s="688"/>
      <c r="AG55" s="688"/>
      <c r="AH55" s="688"/>
      <c r="AI55" s="688"/>
      <c r="AJ55" s="688"/>
      <c r="AK55" s="688"/>
      <c r="AL55" s="688"/>
      <c r="AM55" s="688"/>
      <c r="AN55" s="688"/>
      <c r="AO55" s="688"/>
      <c r="AP55" s="688"/>
      <c r="AQ55" s="688"/>
      <c r="AR55" s="688"/>
      <c r="AS55" s="688"/>
      <c r="AT55" s="688"/>
    </row>
    <row r="56" spans="1:47" ht="15" customHeight="1" x14ac:dyDescent="0.25">
      <c r="A56" s="599"/>
      <c r="B56" s="611"/>
      <c r="C56" s="686"/>
      <c r="D56" s="246"/>
      <c r="E56" s="599"/>
      <c r="F56" s="599"/>
      <c r="G56" s="599"/>
      <c r="H56" s="599"/>
      <c r="I56" s="687">
        <v>5.2499999999999998E-2</v>
      </c>
      <c r="J56" s="680">
        <v>4</v>
      </c>
      <c r="K56" s="681">
        <f t="shared" si="0"/>
        <v>4.5454545454545456E-2</v>
      </c>
      <c r="L56" s="615"/>
      <c r="M56" s="689"/>
      <c r="N56" s="689"/>
      <c r="O56" s="599"/>
      <c r="P56" s="599"/>
      <c r="Q56" s="599"/>
      <c r="R56" s="599"/>
      <c r="S56" s="599"/>
      <c r="T56" s="599"/>
      <c r="U56" s="599"/>
      <c r="V56" s="690"/>
      <c r="W56" s="690"/>
      <c r="X56" s="690"/>
      <c r="Y56" s="691"/>
      <c r="Z56" s="691"/>
      <c r="AA56" s="691"/>
      <c r="AB56" s="691"/>
      <c r="AC56" s="692"/>
      <c r="AD56" s="691"/>
      <c r="AE56" s="312"/>
      <c r="AF56" s="312"/>
      <c r="AG56" s="312"/>
      <c r="AH56" s="693"/>
      <c r="AI56" s="694"/>
      <c r="AJ56" s="690"/>
      <c r="AK56" s="690"/>
      <c r="AL56" s="690"/>
      <c r="AM56" s="690"/>
      <c r="AN56" s="690"/>
      <c r="AO56" s="690"/>
      <c r="AP56" s="690"/>
      <c r="AQ56" s="690"/>
      <c r="AR56" s="690"/>
      <c r="AS56" s="690"/>
      <c r="AT56" s="690"/>
      <c r="AU56" s="695"/>
    </row>
    <row r="57" spans="1:47" ht="15" customHeight="1" x14ac:dyDescent="0.25">
      <c r="A57" s="599"/>
      <c r="B57" s="611"/>
      <c r="C57" s="686"/>
      <c r="D57" s="246"/>
      <c r="E57" s="599"/>
      <c r="F57" s="599"/>
      <c r="G57" s="599"/>
      <c r="H57" s="599"/>
      <c r="I57" s="687">
        <v>5.5E-2</v>
      </c>
      <c r="J57" s="680">
        <v>11</v>
      </c>
      <c r="K57" s="681">
        <f t="shared" si="0"/>
        <v>0.125</v>
      </c>
      <c r="L57" s="615"/>
      <c r="M57" s="689"/>
      <c r="N57" s="689"/>
      <c r="O57" s="599"/>
      <c r="P57" s="599"/>
      <c r="Q57" s="599"/>
      <c r="R57" s="599"/>
      <c r="S57" s="599"/>
      <c r="T57" s="599"/>
      <c r="U57" s="599"/>
      <c r="V57" s="599"/>
      <c r="W57" s="599"/>
      <c r="X57" s="599"/>
      <c r="Y57" s="684"/>
      <c r="Z57" s="684"/>
      <c r="AA57" s="684"/>
      <c r="AB57" s="684"/>
      <c r="AC57" s="696"/>
      <c r="AD57" s="626"/>
      <c r="AE57" s="697"/>
      <c r="AF57" s="329"/>
      <c r="AG57" s="329"/>
      <c r="AH57" s="693"/>
      <c r="AI57" s="694"/>
      <c r="AJ57" s="599"/>
      <c r="AK57" s="599"/>
      <c r="AL57" s="599"/>
      <c r="AM57" s="599"/>
      <c r="AN57" s="599"/>
      <c r="AO57" s="599"/>
      <c r="AP57" s="599"/>
      <c r="AQ57" s="599"/>
      <c r="AR57" s="599"/>
      <c r="AS57" s="599"/>
      <c r="AT57" s="599"/>
    </row>
    <row r="58" spans="1:47" ht="15" customHeight="1" x14ac:dyDescent="0.25">
      <c r="A58" s="599"/>
      <c r="B58" s="611"/>
      <c r="C58" s="686"/>
      <c r="D58" s="246"/>
      <c r="E58" s="599"/>
      <c r="F58" s="599"/>
      <c r="G58" s="599"/>
      <c r="H58" s="599"/>
      <c r="I58" s="687">
        <v>5.7500000000000002E-2</v>
      </c>
      <c r="J58" s="680">
        <v>1</v>
      </c>
      <c r="K58" s="681">
        <f t="shared" si="0"/>
        <v>1.1363636363636364E-2</v>
      </c>
      <c r="L58" s="615"/>
      <c r="M58" s="689"/>
      <c r="N58" s="689"/>
      <c r="O58" s="599"/>
      <c r="P58" s="599"/>
      <c r="Q58" s="599"/>
      <c r="R58" s="599"/>
      <c r="S58" s="599"/>
      <c r="T58" s="599"/>
      <c r="U58" s="599"/>
      <c r="V58" s="599"/>
      <c r="W58" s="599"/>
      <c r="X58" s="599"/>
      <c r="Y58" s="684"/>
      <c r="Z58" s="684"/>
      <c r="AA58" s="684"/>
      <c r="AB58" s="684"/>
      <c r="AC58" s="696"/>
      <c r="AD58" s="626"/>
      <c r="AE58" s="697"/>
      <c r="AF58" s="329"/>
      <c r="AG58" s="329"/>
      <c r="AH58" s="693"/>
      <c r="AI58" s="694"/>
      <c r="AJ58" s="599"/>
      <c r="AK58" s="599"/>
      <c r="AL58" s="599"/>
      <c r="AM58" s="599"/>
      <c r="AN58" s="599"/>
      <c r="AO58" s="599"/>
      <c r="AP58" s="599"/>
      <c r="AQ58" s="599"/>
      <c r="AR58" s="599"/>
      <c r="AS58" s="599"/>
      <c r="AT58" s="599"/>
    </row>
    <row r="59" spans="1:47" ht="15" customHeight="1" x14ac:dyDescent="0.25">
      <c r="A59" s="599"/>
      <c r="B59" s="611"/>
      <c r="C59" s="686"/>
      <c r="D59" s="246"/>
      <c r="E59" s="599"/>
      <c r="F59" s="599"/>
      <c r="G59" s="599"/>
      <c r="H59" s="599"/>
      <c r="I59" s="687">
        <v>0.06</v>
      </c>
      <c r="J59" s="680">
        <v>39</v>
      </c>
      <c r="K59" s="681">
        <f t="shared" si="0"/>
        <v>0.44318181818181818</v>
      </c>
      <c r="L59" s="615"/>
      <c r="M59" s="689"/>
      <c r="N59" s="689"/>
      <c r="O59" s="599"/>
      <c r="P59" s="599"/>
      <c r="Q59" s="599"/>
      <c r="R59" s="599"/>
      <c r="S59" s="599"/>
      <c r="T59" s="599"/>
      <c r="U59" s="599"/>
      <c r="V59" s="599"/>
      <c r="W59" s="599"/>
      <c r="X59" s="599"/>
      <c r="Y59" s="684"/>
      <c r="Z59" s="684"/>
      <c r="AA59" s="684"/>
      <c r="AB59" s="684"/>
      <c r="AC59" s="696"/>
      <c r="AD59" s="626"/>
      <c r="AE59" s="697"/>
      <c r="AF59" s="329"/>
      <c r="AG59" s="329"/>
      <c r="AH59" s="693"/>
      <c r="AI59" s="694"/>
      <c r="AJ59" s="599"/>
      <c r="AK59" s="599"/>
      <c r="AL59" s="599"/>
      <c r="AM59" s="599"/>
      <c r="AN59" s="599"/>
      <c r="AO59" s="599"/>
      <c r="AP59" s="599"/>
      <c r="AQ59" s="599"/>
      <c r="AR59" s="599"/>
      <c r="AS59" s="599"/>
      <c r="AT59" s="599"/>
    </row>
    <row r="60" spans="1:47" ht="15" customHeight="1" x14ac:dyDescent="0.25">
      <c r="A60" s="599"/>
      <c r="B60" s="611"/>
      <c r="C60" s="686"/>
      <c r="D60" s="246"/>
      <c r="E60" s="599"/>
      <c r="F60" s="599"/>
      <c r="G60" s="599"/>
      <c r="H60" s="599"/>
      <c r="I60" s="687">
        <v>6.5000000000000002E-2</v>
      </c>
      <c r="J60" s="680">
        <v>7</v>
      </c>
      <c r="K60" s="681">
        <f t="shared" si="0"/>
        <v>7.9545454545454544E-2</v>
      </c>
      <c r="L60" s="615"/>
      <c r="M60" s="689"/>
      <c r="N60" s="689"/>
      <c r="O60" s="599"/>
      <c r="P60" s="599"/>
      <c r="Q60" s="599"/>
      <c r="R60" s="599"/>
      <c r="S60" s="599"/>
      <c r="T60" s="599"/>
      <c r="U60" s="599"/>
      <c r="V60" s="599"/>
      <c r="W60" s="599"/>
      <c r="X60" s="599"/>
      <c r="Y60" s="684"/>
      <c r="Z60" s="684"/>
      <c r="AA60" s="684"/>
      <c r="AB60" s="684"/>
      <c r="AC60" s="696"/>
      <c r="AD60" s="626"/>
      <c r="AE60" s="697"/>
      <c r="AF60" s="329"/>
      <c r="AG60" s="329"/>
      <c r="AH60" s="693"/>
      <c r="AI60" s="694"/>
      <c r="AJ60" s="599"/>
      <c r="AK60" s="599"/>
      <c r="AL60" s="599"/>
      <c r="AM60" s="599"/>
      <c r="AN60" s="599"/>
      <c r="AO60" s="599"/>
      <c r="AP60" s="599"/>
      <c r="AQ60" s="599"/>
      <c r="AR60" s="599"/>
      <c r="AS60" s="599"/>
      <c r="AT60" s="599"/>
    </row>
    <row r="61" spans="1:47" ht="15" customHeight="1" x14ac:dyDescent="0.25">
      <c r="A61" s="599"/>
      <c r="B61" s="611"/>
      <c r="C61" s="686"/>
      <c r="D61" s="246"/>
      <c r="E61" s="599"/>
      <c r="F61" s="599"/>
      <c r="G61" s="599"/>
      <c r="H61" s="599"/>
      <c r="I61" s="687">
        <v>7.0000000000000007E-2</v>
      </c>
      <c r="J61" s="680">
        <v>6</v>
      </c>
      <c r="K61" s="681">
        <f t="shared" si="0"/>
        <v>6.8181818181818177E-2</v>
      </c>
      <c r="L61" s="615"/>
      <c r="M61" s="689"/>
      <c r="N61" s="689"/>
      <c r="O61" s="599"/>
      <c r="P61" s="599"/>
      <c r="Q61" s="599"/>
      <c r="R61" s="599"/>
      <c r="S61" s="599"/>
      <c r="T61" s="599"/>
      <c r="U61" s="599"/>
      <c r="V61" s="599"/>
      <c r="W61" s="599"/>
      <c r="X61" s="599"/>
      <c r="Y61" s="684"/>
      <c r="Z61" s="684"/>
      <c r="AA61" s="684"/>
      <c r="AB61" s="684"/>
      <c r="AC61" s="696"/>
      <c r="AD61" s="626"/>
      <c r="AE61" s="697"/>
      <c r="AF61" s="329"/>
      <c r="AG61" s="329"/>
      <c r="AH61" s="693"/>
      <c r="AI61" s="694"/>
      <c r="AJ61" s="599"/>
      <c r="AK61" s="599"/>
      <c r="AL61" s="599"/>
      <c r="AM61" s="599"/>
      <c r="AN61" s="599"/>
      <c r="AO61" s="599"/>
      <c r="AP61" s="599"/>
      <c r="AQ61" s="599"/>
      <c r="AR61" s="599"/>
      <c r="AS61" s="599"/>
      <c r="AT61" s="599"/>
    </row>
    <row r="62" spans="1:47" ht="15" customHeight="1" x14ac:dyDescent="0.25">
      <c r="A62" s="599"/>
      <c r="B62" s="611"/>
      <c r="C62" s="686"/>
      <c r="D62" s="246"/>
      <c r="E62" s="599"/>
      <c r="F62" s="599"/>
      <c r="G62" s="599"/>
      <c r="H62" s="599"/>
      <c r="I62" s="698">
        <v>0.08</v>
      </c>
      <c r="J62" s="675">
        <v>2</v>
      </c>
      <c r="K62" s="699">
        <f t="shared" si="0"/>
        <v>2.2727272727272728E-2</v>
      </c>
      <c r="L62" s="615"/>
      <c r="M62" s="689"/>
      <c r="N62" s="689"/>
      <c r="O62" s="599"/>
      <c r="P62" s="599"/>
      <c r="Q62" s="599"/>
      <c r="R62" s="599"/>
      <c r="S62" s="599"/>
      <c r="T62" s="599"/>
      <c r="U62" s="599"/>
      <c r="V62" s="599"/>
      <c r="W62" s="599"/>
      <c r="X62" s="599"/>
      <c r="Y62" s="684"/>
      <c r="Z62" s="684"/>
      <c r="AA62" s="684"/>
      <c r="AB62" s="684"/>
      <c r="AC62" s="696"/>
      <c r="AD62" s="626"/>
      <c r="AE62" s="697"/>
      <c r="AF62" s="329"/>
      <c r="AG62" s="329"/>
      <c r="AH62" s="693"/>
      <c r="AI62" s="694"/>
      <c r="AJ62" s="599"/>
      <c r="AK62" s="599"/>
      <c r="AL62" s="599"/>
      <c r="AM62" s="599"/>
      <c r="AN62" s="599"/>
      <c r="AO62" s="599"/>
      <c r="AP62" s="599"/>
      <c r="AQ62" s="599"/>
      <c r="AR62" s="599"/>
      <c r="AS62" s="599"/>
      <c r="AT62" s="599"/>
    </row>
    <row r="63" spans="1:47" ht="15" customHeight="1" x14ac:dyDescent="0.25">
      <c r="A63" s="599"/>
      <c r="B63" s="611"/>
      <c r="C63" s="697"/>
      <c r="D63" s="329"/>
      <c r="E63" s="599"/>
      <c r="F63" s="599"/>
      <c r="G63" s="599"/>
      <c r="H63" s="599"/>
      <c r="I63" s="329"/>
      <c r="J63" s="693">
        <f>SUM(J53:J62)</f>
        <v>88</v>
      </c>
      <c r="K63" s="700">
        <f>SUM(K53:K62)</f>
        <v>1</v>
      </c>
      <c r="L63" s="615"/>
      <c r="M63" s="689"/>
      <c r="N63" s="689"/>
      <c r="O63" s="599"/>
      <c r="P63" s="599"/>
      <c r="Q63" s="599"/>
      <c r="R63" s="599"/>
      <c r="S63" s="599"/>
      <c r="T63" s="599"/>
      <c r="U63" s="599"/>
      <c r="V63" s="599"/>
      <c r="W63" s="599"/>
      <c r="X63" s="599"/>
      <c r="Y63" s="626"/>
      <c r="Z63" s="626"/>
      <c r="AA63" s="626"/>
      <c r="AB63" s="626"/>
      <c r="AC63" s="626"/>
      <c r="AD63" s="626"/>
      <c r="AE63" s="701"/>
      <c r="AF63" s="702"/>
      <c r="AG63" s="702"/>
      <c r="AH63" s="693"/>
      <c r="AI63" s="694"/>
      <c r="AJ63" s="599"/>
      <c r="AK63" s="599"/>
      <c r="AL63" s="599"/>
      <c r="AM63" s="599"/>
      <c r="AN63" s="599"/>
      <c r="AO63" s="599"/>
      <c r="AP63" s="599"/>
      <c r="AQ63" s="599"/>
      <c r="AR63" s="599"/>
      <c r="AS63" s="599"/>
      <c r="AT63" s="599"/>
    </row>
    <row r="64" spans="1:47" ht="15" customHeight="1" x14ac:dyDescent="0.25">
      <c r="A64" s="599"/>
      <c r="B64" s="611"/>
      <c r="C64" s="703"/>
      <c r="D64" s="620"/>
      <c r="E64" s="329"/>
      <c r="F64" s="693"/>
      <c r="G64" s="694"/>
      <c r="H64" s="694"/>
      <c r="I64" s="704"/>
      <c r="J64" s="626"/>
      <c r="K64" s="625"/>
      <c r="L64" s="615"/>
      <c r="M64" s="599"/>
      <c r="N64" s="599"/>
      <c r="O64" s="599"/>
      <c r="P64" s="599"/>
      <c r="Q64" s="599"/>
      <c r="R64" s="599"/>
      <c r="S64" s="599"/>
      <c r="T64" s="599"/>
      <c r="U64" s="599"/>
      <c r="V64" s="599"/>
      <c r="W64" s="599"/>
      <c r="X64" s="599"/>
      <c r="Y64" s="599"/>
      <c r="Z64" s="599"/>
      <c r="AA64" s="599"/>
      <c r="AB64" s="599"/>
      <c r="AC64" s="599"/>
      <c r="AD64" s="599"/>
      <c r="AE64" s="697"/>
      <c r="AF64" s="329"/>
      <c r="AG64" s="329"/>
      <c r="AH64" s="693"/>
      <c r="AI64" s="694"/>
      <c r="AJ64" s="599"/>
      <c r="AK64" s="599"/>
      <c r="AL64" s="599"/>
      <c r="AM64" s="599"/>
      <c r="AN64" s="599"/>
      <c r="AO64" s="599"/>
      <c r="AP64" s="599"/>
      <c r="AQ64" s="599"/>
      <c r="AR64" s="599"/>
      <c r="AS64" s="599"/>
      <c r="AT64" s="599"/>
    </row>
    <row r="65" spans="1:46" ht="15" customHeight="1" x14ac:dyDescent="0.25">
      <c r="A65" s="599"/>
      <c r="B65" s="611"/>
      <c r="C65" s="703"/>
      <c r="D65" s="620"/>
      <c r="E65" s="620"/>
      <c r="F65" s="693"/>
      <c r="G65" s="694"/>
      <c r="H65" s="694"/>
      <c r="I65" s="705" t="s">
        <v>683</v>
      </c>
      <c r="J65" s="311"/>
      <c r="K65" s="311"/>
      <c r="L65" s="615"/>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row>
    <row r="66" spans="1:46" ht="15" customHeight="1" x14ac:dyDescent="0.25">
      <c r="A66" s="599"/>
      <c r="B66" s="611"/>
      <c r="C66" s="703"/>
      <c r="D66" s="620"/>
      <c r="E66" s="620"/>
      <c r="F66" s="693"/>
      <c r="G66" s="694"/>
      <c r="H66" s="694"/>
      <c r="I66" s="311"/>
      <c r="J66" s="311"/>
      <c r="K66" s="311"/>
      <c r="L66" s="615"/>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row>
    <row r="67" spans="1:46" ht="15" customHeight="1" x14ac:dyDescent="0.25">
      <c r="A67" s="599"/>
      <c r="B67" s="611"/>
      <c r="C67" s="703"/>
      <c r="D67" s="620"/>
      <c r="E67" s="620"/>
      <c r="F67" s="693"/>
      <c r="G67" s="694"/>
      <c r="H67" s="694"/>
      <c r="I67" s="311"/>
      <c r="J67" s="311"/>
      <c r="K67" s="311"/>
      <c r="L67" s="615"/>
      <c r="M67" s="599"/>
      <c r="N67" s="599"/>
      <c r="O67" s="599"/>
      <c r="P67" s="599"/>
      <c r="Q67" s="599"/>
      <c r="R67" s="599"/>
      <c r="S67" s="599"/>
      <c r="T67" s="599"/>
      <c r="U67" s="599"/>
      <c r="V67" s="599"/>
      <c r="W67" s="599"/>
      <c r="X67" s="599"/>
      <c r="Y67" s="599"/>
      <c r="Z67" s="599"/>
      <c r="AA67" s="599"/>
      <c r="AB67" s="599"/>
      <c r="AC67" s="599"/>
      <c r="AD67" s="599"/>
      <c r="AE67" s="599"/>
      <c r="AF67" s="599"/>
      <c r="AG67" s="599"/>
      <c r="AH67" s="599"/>
      <c r="AI67" s="599"/>
      <c r="AJ67" s="599"/>
      <c r="AK67" s="599"/>
      <c r="AL67" s="599"/>
      <c r="AM67" s="599"/>
      <c r="AN67" s="599"/>
      <c r="AO67" s="599"/>
      <c r="AP67" s="599"/>
      <c r="AQ67" s="599"/>
      <c r="AR67" s="599"/>
      <c r="AS67" s="599"/>
      <c r="AT67" s="599"/>
    </row>
    <row r="68" spans="1:46" x14ac:dyDescent="0.25">
      <c r="A68" s="599"/>
      <c r="B68" s="611"/>
      <c r="C68" s="703"/>
      <c r="D68" s="620"/>
      <c r="E68" s="620"/>
      <c r="F68" s="693"/>
      <c r="G68" s="694"/>
      <c r="H68" s="694"/>
      <c r="I68" s="311"/>
      <c r="J68" s="311"/>
      <c r="K68" s="311"/>
      <c r="L68" s="615"/>
      <c r="M68" s="599"/>
      <c r="N68" s="599"/>
      <c r="O68" s="599"/>
      <c r="P68" s="599"/>
      <c r="Q68" s="599"/>
      <c r="R68" s="599"/>
      <c r="S68" s="599"/>
      <c r="T68" s="599"/>
      <c r="U68" s="599"/>
      <c r="V68" s="599"/>
      <c r="W68" s="599"/>
      <c r="X68" s="599"/>
      <c r="Y68" s="599"/>
      <c r="Z68" s="599"/>
      <c r="AA68" s="599"/>
      <c r="AB68" s="599"/>
      <c r="AC68" s="599"/>
      <c r="AD68" s="599"/>
      <c r="AE68" s="599"/>
      <c r="AF68" s="599"/>
      <c r="AG68" s="599"/>
      <c r="AH68" s="599"/>
      <c r="AI68" s="599"/>
      <c r="AJ68" s="599"/>
      <c r="AK68" s="599"/>
      <c r="AL68" s="599"/>
      <c r="AM68" s="599"/>
      <c r="AN68" s="599"/>
      <c r="AO68" s="599"/>
      <c r="AP68" s="599"/>
      <c r="AQ68" s="599"/>
      <c r="AR68" s="599"/>
      <c r="AS68" s="599"/>
      <c r="AT68" s="599"/>
    </row>
    <row r="69" spans="1:46" x14ac:dyDescent="0.25">
      <c r="A69" s="599"/>
      <c r="B69" s="611"/>
      <c r="C69" s="703"/>
      <c r="D69" s="620"/>
      <c r="E69" s="620"/>
      <c r="F69" s="693"/>
      <c r="G69" s="694"/>
      <c r="H69" s="694"/>
      <c r="I69" s="704"/>
      <c r="J69" s="626"/>
      <c r="K69" s="625"/>
      <c r="L69" s="615"/>
      <c r="M69" s="599"/>
      <c r="N69" s="599"/>
      <c r="O69" s="599"/>
      <c r="P69" s="599"/>
      <c r="Q69" s="599"/>
      <c r="R69" s="599"/>
      <c r="S69" s="599"/>
      <c r="T69" s="599"/>
      <c r="U69" s="599"/>
      <c r="V69" s="599"/>
      <c r="W69" s="599"/>
      <c r="X69" s="599"/>
      <c r="Y69" s="599"/>
      <c r="Z69" s="599"/>
      <c r="AA69" s="599"/>
      <c r="AB69" s="599"/>
      <c r="AC69" s="599"/>
      <c r="AD69" s="599"/>
      <c r="AE69" s="599"/>
      <c r="AF69" s="599"/>
      <c r="AG69" s="599"/>
      <c r="AH69" s="599"/>
      <c r="AI69" s="599"/>
      <c r="AJ69" s="599"/>
      <c r="AK69" s="599"/>
      <c r="AL69" s="599"/>
      <c r="AM69" s="599"/>
      <c r="AN69" s="599"/>
      <c r="AO69" s="599"/>
      <c r="AP69" s="599"/>
      <c r="AQ69" s="599"/>
      <c r="AR69" s="599"/>
      <c r="AS69" s="599"/>
      <c r="AT69" s="599"/>
    </row>
    <row r="70" spans="1:46" ht="3" customHeight="1" x14ac:dyDescent="0.25">
      <c r="A70" s="599"/>
      <c r="B70" s="611"/>
      <c r="C70" s="706"/>
      <c r="D70" s="707"/>
      <c r="E70" s="707"/>
      <c r="F70" s="708"/>
      <c r="G70" s="709"/>
      <c r="H70" s="709"/>
      <c r="I70" s="710"/>
      <c r="J70" s="711"/>
      <c r="K70" s="712"/>
      <c r="L70" s="615"/>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599"/>
      <c r="AL70" s="599"/>
      <c r="AM70" s="599"/>
      <c r="AN70" s="599"/>
      <c r="AO70" s="599"/>
      <c r="AP70" s="599"/>
      <c r="AQ70" s="599"/>
      <c r="AR70" s="599"/>
      <c r="AS70" s="599"/>
      <c r="AT70" s="599"/>
    </row>
    <row r="71" spans="1:46" x14ac:dyDescent="0.25">
      <c r="A71" s="599"/>
      <c r="B71" s="611"/>
      <c r="C71" s="703"/>
      <c r="D71" s="620"/>
      <c r="E71" s="620"/>
      <c r="F71" s="693"/>
      <c r="G71" s="694"/>
      <c r="H71" s="694"/>
      <c r="I71" s="704"/>
      <c r="J71" s="626"/>
      <c r="K71" s="713"/>
      <c r="L71" s="615"/>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599"/>
      <c r="AR71" s="599"/>
      <c r="AS71" s="599"/>
      <c r="AT71" s="599"/>
    </row>
    <row r="72" spans="1:46" x14ac:dyDescent="0.25">
      <c r="A72" s="599"/>
      <c r="B72" s="611"/>
      <c r="C72" s="625"/>
      <c r="D72" s="625"/>
      <c r="E72" s="714"/>
      <c r="F72" s="625"/>
      <c r="G72" s="715"/>
      <c r="H72" s="671"/>
      <c r="I72" s="625"/>
      <c r="J72" s="626"/>
      <c r="K72" s="625"/>
      <c r="L72" s="615"/>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599"/>
      <c r="AL72" s="599"/>
      <c r="AM72" s="599"/>
      <c r="AN72" s="599"/>
      <c r="AO72" s="599"/>
      <c r="AP72" s="599"/>
      <c r="AQ72" s="599"/>
      <c r="AR72" s="599"/>
      <c r="AS72" s="599"/>
      <c r="AT72" s="599"/>
    </row>
    <row r="73" spans="1:46" x14ac:dyDescent="0.25">
      <c r="A73" s="599"/>
      <c r="B73" s="611"/>
      <c r="C73" s="625"/>
      <c r="D73" s="625"/>
      <c r="E73" s="714"/>
      <c r="F73" s="625"/>
      <c r="G73" s="715"/>
      <c r="H73" s="671"/>
      <c r="I73" s="625"/>
      <c r="J73" s="626"/>
      <c r="K73" s="625"/>
      <c r="L73" s="615"/>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599"/>
      <c r="AL73" s="599"/>
      <c r="AM73" s="599"/>
      <c r="AN73" s="599"/>
      <c r="AO73" s="599"/>
      <c r="AP73" s="599"/>
      <c r="AQ73" s="599"/>
      <c r="AR73" s="599"/>
      <c r="AS73" s="599"/>
      <c r="AT73" s="599"/>
    </row>
    <row r="74" spans="1:46" x14ac:dyDescent="0.25">
      <c r="A74" s="599"/>
      <c r="B74" s="611"/>
      <c r="C74" s="625"/>
      <c r="D74" s="625"/>
      <c r="E74" s="714"/>
      <c r="F74" s="625"/>
      <c r="G74" s="715"/>
      <c r="H74" s="671"/>
      <c r="I74" s="625"/>
      <c r="J74" s="626"/>
      <c r="K74" s="713" t="s">
        <v>684</v>
      </c>
      <c r="L74" s="615"/>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599"/>
      <c r="AL74" s="599"/>
      <c r="AM74" s="599"/>
      <c r="AN74" s="599"/>
      <c r="AO74" s="599"/>
      <c r="AP74" s="599"/>
      <c r="AQ74" s="599"/>
      <c r="AR74" s="599"/>
      <c r="AS74" s="599"/>
      <c r="AT74" s="599"/>
    </row>
    <row r="75" spans="1:46" ht="7.5" customHeight="1" x14ac:dyDescent="0.25">
      <c r="A75" s="599"/>
      <c r="B75" s="648"/>
      <c r="C75" s="716"/>
      <c r="D75" s="716"/>
      <c r="E75" s="717"/>
      <c r="F75" s="716"/>
      <c r="G75" s="718"/>
      <c r="H75" s="719"/>
      <c r="I75" s="716"/>
      <c r="J75" s="720"/>
      <c r="K75" s="716"/>
      <c r="L75" s="721"/>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599"/>
      <c r="AP75" s="599"/>
      <c r="AQ75" s="599"/>
      <c r="AR75" s="599"/>
      <c r="AS75" s="599"/>
      <c r="AT75" s="599"/>
    </row>
    <row r="76" spans="1:46" x14ac:dyDescent="0.25">
      <c r="A76" s="599"/>
      <c r="B76" s="722"/>
      <c r="C76" s="625"/>
      <c r="D76" s="625"/>
      <c r="E76" s="714"/>
      <c r="F76" s="625"/>
      <c r="G76" s="723"/>
      <c r="H76" s="724"/>
      <c r="I76" s="725"/>
      <c r="J76" s="599"/>
      <c r="K76" s="725"/>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599"/>
      <c r="AP76" s="599"/>
      <c r="AQ76" s="599"/>
      <c r="AR76" s="599"/>
      <c r="AS76" s="599"/>
      <c r="AT76" s="599"/>
    </row>
    <row r="77" spans="1:46" x14ac:dyDescent="0.25">
      <c r="A77" s="599"/>
      <c r="B77" s="599"/>
      <c r="C77" s="625"/>
      <c r="D77" s="625"/>
      <c r="E77" s="714"/>
      <c r="F77" s="625"/>
      <c r="G77" s="723"/>
      <c r="H77" s="724"/>
      <c r="I77" s="725"/>
      <c r="J77" s="599"/>
      <c r="K77" s="725"/>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599"/>
      <c r="AL77" s="599"/>
      <c r="AM77" s="599"/>
      <c r="AN77" s="599"/>
      <c r="AO77" s="599"/>
      <c r="AP77" s="599"/>
      <c r="AQ77" s="599"/>
      <c r="AR77" s="599"/>
      <c r="AS77" s="599"/>
      <c r="AT77" s="599"/>
    </row>
    <row r="78" spans="1:46" x14ac:dyDescent="0.25">
      <c r="A78" s="599"/>
      <c r="B78" s="599"/>
      <c r="C78" s="625"/>
      <c r="D78" s="625"/>
      <c r="E78" s="714"/>
      <c r="F78" s="625"/>
      <c r="G78" s="723"/>
      <c r="H78" s="724"/>
      <c r="I78" s="725"/>
      <c r="J78" s="599"/>
      <c r="K78" s="725"/>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599"/>
      <c r="AL78" s="599"/>
      <c r="AM78" s="599"/>
      <c r="AN78" s="599"/>
      <c r="AO78" s="599"/>
      <c r="AP78" s="599"/>
      <c r="AQ78" s="599"/>
      <c r="AR78" s="599"/>
      <c r="AS78" s="599"/>
      <c r="AT78" s="599"/>
    </row>
    <row r="79" spans="1:46" x14ac:dyDescent="0.25">
      <c r="A79" s="599"/>
      <c r="B79" s="599"/>
      <c r="C79" s="625"/>
      <c r="D79" s="625"/>
      <c r="E79" s="714"/>
      <c r="F79" s="625"/>
      <c r="G79" s="723"/>
      <c r="H79" s="724"/>
      <c r="I79" s="725"/>
      <c r="J79" s="599"/>
      <c r="K79" s="725"/>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599"/>
      <c r="AP79" s="599"/>
      <c r="AQ79" s="599"/>
      <c r="AR79" s="599"/>
      <c r="AS79" s="599"/>
      <c r="AT79" s="599"/>
    </row>
    <row r="80" spans="1:46" x14ac:dyDescent="0.25">
      <c r="A80" s="599"/>
      <c r="B80" s="599"/>
      <c r="C80" s="625"/>
      <c r="D80" s="625"/>
      <c r="E80" s="714"/>
      <c r="F80" s="625"/>
      <c r="G80" s="723"/>
      <c r="H80" s="724"/>
      <c r="I80" s="725"/>
      <c r="J80" s="599"/>
      <c r="K80" s="725"/>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599"/>
      <c r="AL80" s="599"/>
      <c r="AM80" s="599"/>
      <c r="AN80" s="599"/>
      <c r="AO80" s="599"/>
      <c r="AP80" s="599"/>
      <c r="AQ80" s="599"/>
      <c r="AR80" s="599"/>
      <c r="AS80" s="599"/>
      <c r="AT80" s="599"/>
    </row>
    <row r="81" spans="1:46" x14ac:dyDescent="0.25">
      <c r="A81" s="599"/>
      <c r="B81" s="599"/>
      <c r="C81" s="625"/>
      <c r="D81" s="625"/>
      <c r="E81" s="714"/>
      <c r="F81" s="625"/>
      <c r="G81" s="723"/>
      <c r="H81" s="724"/>
      <c r="I81" s="725"/>
      <c r="J81" s="599"/>
      <c r="K81" s="725"/>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599"/>
      <c r="AL81" s="599"/>
      <c r="AM81" s="599"/>
      <c r="AN81" s="599"/>
      <c r="AO81" s="599"/>
      <c r="AP81" s="599"/>
      <c r="AQ81" s="599"/>
      <c r="AR81" s="599"/>
      <c r="AS81" s="599"/>
      <c r="AT81" s="599"/>
    </row>
    <row r="82" spans="1:46" x14ac:dyDescent="0.25">
      <c r="A82" s="599"/>
      <c r="B82" s="599"/>
      <c r="C82" s="625"/>
      <c r="D82" s="625"/>
      <c r="E82" s="714"/>
      <c r="F82" s="625"/>
      <c r="G82" s="723"/>
      <c r="H82" s="724"/>
      <c r="I82" s="725"/>
      <c r="J82" s="599"/>
      <c r="K82" s="725"/>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599"/>
      <c r="AL82" s="599"/>
      <c r="AM82" s="599"/>
      <c r="AN82" s="599"/>
      <c r="AO82" s="599"/>
      <c r="AP82" s="599"/>
      <c r="AQ82" s="599"/>
      <c r="AR82" s="599"/>
      <c r="AS82" s="599"/>
      <c r="AT82" s="599"/>
    </row>
    <row r="83" spans="1:46" x14ac:dyDescent="0.25">
      <c r="A83" s="599"/>
      <c r="B83" s="599"/>
      <c r="C83" s="625"/>
      <c r="D83" s="625"/>
      <c r="E83" s="714"/>
      <c r="F83" s="625"/>
      <c r="G83" s="723"/>
      <c r="H83" s="724"/>
      <c r="I83" s="725"/>
      <c r="J83" s="599"/>
      <c r="K83" s="725"/>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599"/>
      <c r="AL83" s="599"/>
      <c r="AM83" s="599"/>
      <c r="AN83" s="599"/>
      <c r="AO83" s="599"/>
      <c r="AP83" s="599"/>
      <c r="AQ83" s="599"/>
      <c r="AR83" s="599"/>
      <c r="AS83" s="599"/>
      <c r="AT83" s="599"/>
    </row>
    <row r="84" spans="1:46" x14ac:dyDescent="0.25">
      <c r="A84" s="599"/>
      <c r="B84" s="599"/>
      <c r="C84" s="625"/>
      <c r="D84" s="625"/>
      <c r="E84" s="714"/>
      <c r="F84" s="625"/>
      <c r="G84" s="723"/>
      <c r="H84" s="724"/>
      <c r="I84" s="725"/>
      <c r="J84" s="599"/>
      <c r="K84" s="725"/>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599"/>
      <c r="AL84" s="599"/>
      <c r="AM84" s="599"/>
      <c r="AN84" s="599"/>
      <c r="AO84" s="599"/>
      <c r="AP84" s="599"/>
      <c r="AQ84" s="599"/>
      <c r="AR84" s="599"/>
      <c r="AS84" s="599"/>
      <c r="AT84" s="599"/>
    </row>
    <row r="85" spans="1:46" x14ac:dyDescent="0.25">
      <c r="A85" s="599"/>
      <c r="B85" s="599"/>
      <c r="C85" s="625"/>
      <c r="D85" s="625"/>
      <c r="E85" s="714"/>
      <c r="F85" s="625"/>
      <c r="G85" s="723"/>
      <c r="H85" s="599"/>
      <c r="I85" s="725"/>
      <c r="J85" s="599"/>
      <c r="K85" s="725"/>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599"/>
      <c r="AL85" s="599"/>
      <c r="AM85" s="599"/>
      <c r="AN85" s="599"/>
      <c r="AO85" s="599"/>
      <c r="AP85" s="599"/>
      <c r="AQ85" s="599"/>
      <c r="AR85" s="599"/>
      <c r="AS85" s="599"/>
      <c r="AT85" s="599"/>
    </row>
    <row r="86" spans="1:46" x14ac:dyDescent="0.25">
      <c r="A86" s="599"/>
      <c r="B86" s="599"/>
      <c r="C86" s="625"/>
      <c r="D86" s="625"/>
      <c r="E86" s="714"/>
      <c r="F86" s="625"/>
      <c r="G86" s="723"/>
      <c r="H86" s="724"/>
      <c r="I86" s="725"/>
      <c r="J86" s="599"/>
      <c r="K86" s="725"/>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row>
    <row r="87" spans="1:46" x14ac:dyDescent="0.25">
      <c r="A87" s="599"/>
      <c r="B87" s="599"/>
      <c r="C87" s="625"/>
      <c r="D87" s="625"/>
      <c r="E87" s="714"/>
      <c r="F87" s="625"/>
      <c r="G87" s="723"/>
      <c r="H87" s="724"/>
      <c r="I87" s="725"/>
      <c r="J87" s="599"/>
      <c r="K87" s="725"/>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599"/>
      <c r="AL87" s="599"/>
      <c r="AM87" s="599"/>
      <c r="AN87" s="599"/>
      <c r="AO87" s="599"/>
      <c r="AP87" s="599"/>
      <c r="AQ87" s="599"/>
      <c r="AR87" s="599"/>
      <c r="AS87" s="599"/>
      <c r="AT87" s="599"/>
    </row>
    <row r="88" spans="1:46" x14ac:dyDescent="0.25">
      <c r="A88" s="599"/>
      <c r="B88" s="599"/>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599"/>
      <c r="AL88" s="599"/>
      <c r="AM88" s="599"/>
      <c r="AN88" s="599"/>
      <c r="AO88" s="599"/>
      <c r="AP88" s="599"/>
      <c r="AQ88" s="599"/>
      <c r="AR88" s="599"/>
      <c r="AS88" s="599"/>
      <c r="AT88" s="599"/>
    </row>
    <row r="89" spans="1:46" x14ac:dyDescent="0.25">
      <c r="A89" s="599"/>
      <c r="B89" s="599"/>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599"/>
      <c r="AL89" s="599"/>
      <c r="AM89" s="599"/>
      <c r="AN89" s="599"/>
      <c r="AO89" s="599"/>
      <c r="AP89" s="599"/>
      <c r="AQ89" s="599"/>
      <c r="AR89" s="599"/>
      <c r="AS89" s="599"/>
      <c r="AT89" s="599"/>
    </row>
    <row r="90" spans="1:46" x14ac:dyDescent="0.25">
      <c r="A90" s="599"/>
      <c r="B90" s="599"/>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599"/>
      <c r="AL90" s="599"/>
      <c r="AM90" s="599"/>
      <c r="AN90" s="599"/>
      <c r="AO90" s="599"/>
      <c r="AP90" s="599"/>
      <c r="AQ90" s="599"/>
      <c r="AR90" s="599"/>
      <c r="AS90" s="599"/>
      <c r="AT90" s="599"/>
    </row>
    <row r="91" spans="1:46" x14ac:dyDescent="0.25">
      <c r="A91" s="599"/>
      <c r="B91" s="599"/>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599"/>
      <c r="AL91" s="599"/>
      <c r="AM91" s="599"/>
      <c r="AN91" s="599"/>
      <c r="AO91" s="599"/>
      <c r="AP91" s="599"/>
      <c r="AQ91" s="599"/>
      <c r="AR91" s="599"/>
      <c r="AS91" s="599"/>
      <c r="AT91" s="599"/>
    </row>
    <row r="92" spans="1:46" x14ac:dyDescent="0.25">
      <c r="A92" s="599"/>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row>
    <row r="93" spans="1:46" x14ac:dyDescent="0.25">
      <c r="A93" s="599"/>
      <c r="B93" s="599"/>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599"/>
      <c r="AL93" s="599"/>
      <c r="AM93" s="599"/>
      <c r="AN93" s="599"/>
      <c r="AO93" s="599"/>
      <c r="AP93" s="599"/>
      <c r="AQ93" s="599"/>
      <c r="AR93" s="599"/>
      <c r="AS93" s="599"/>
      <c r="AT93" s="599"/>
    </row>
    <row r="94" spans="1:46" x14ac:dyDescent="0.25">
      <c r="A94" s="599"/>
      <c r="B94" s="599"/>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row>
    <row r="95" spans="1:46" x14ac:dyDescent="0.25">
      <c r="A95" s="599"/>
      <c r="B95" s="599"/>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599"/>
      <c r="AL95" s="599"/>
      <c r="AM95" s="599"/>
      <c r="AN95" s="599"/>
      <c r="AO95" s="599"/>
      <c r="AP95" s="599"/>
      <c r="AQ95" s="599"/>
      <c r="AR95" s="599"/>
      <c r="AS95" s="599"/>
      <c r="AT95" s="599"/>
    </row>
    <row r="96" spans="1:46" x14ac:dyDescent="0.25">
      <c r="A96" s="599"/>
      <c r="B96" s="599"/>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599"/>
      <c r="AL96" s="599"/>
      <c r="AM96" s="599"/>
      <c r="AN96" s="599"/>
      <c r="AO96" s="599"/>
      <c r="AP96" s="599"/>
      <c r="AQ96" s="599"/>
      <c r="AR96" s="599"/>
      <c r="AS96" s="599"/>
      <c r="AT96" s="599"/>
    </row>
    <row r="97" spans="1:46" x14ac:dyDescent="0.25">
      <c r="A97" s="599"/>
      <c r="B97" s="599"/>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599"/>
      <c r="AL97" s="599"/>
      <c r="AM97" s="599"/>
      <c r="AN97" s="599"/>
      <c r="AO97" s="599"/>
      <c r="AP97" s="599"/>
      <c r="AQ97" s="599"/>
      <c r="AR97" s="599"/>
      <c r="AS97" s="599"/>
      <c r="AT97" s="599"/>
    </row>
    <row r="98" spans="1:46" x14ac:dyDescent="0.25">
      <c r="A98" s="599"/>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row>
    <row r="99" spans="1:46" x14ac:dyDescent="0.25">
      <c r="A99" s="599"/>
      <c r="B99" s="599"/>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599"/>
      <c r="AL99" s="599"/>
      <c r="AM99" s="599"/>
      <c r="AN99" s="599"/>
      <c r="AO99" s="599"/>
      <c r="AP99" s="599"/>
      <c r="AQ99" s="599"/>
      <c r="AR99" s="599"/>
      <c r="AS99" s="599"/>
      <c r="AT99" s="599"/>
    </row>
    <row r="100" spans="1:46" x14ac:dyDescent="0.25">
      <c r="A100" s="599"/>
      <c r="B100" s="599"/>
      <c r="C100" s="599"/>
      <c r="D100" s="599"/>
      <c r="E100" s="599"/>
      <c r="F100" s="599"/>
      <c r="G100" s="599"/>
      <c r="H100" s="599"/>
      <c r="I100" s="599"/>
      <c r="J100" s="599"/>
      <c r="K100" s="599"/>
      <c r="L100" s="599"/>
      <c r="M100" s="599"/>
      <c r="N100" s="599"/>
      <c r="O100" s="599"/>
      <c r="P100" s="599"/>
      <c r="Q100" s="599"/>
      <c r="R100" s="599"/>
      <c r="S100" s="599"/>
      <c r="T100" s="599"/>
      <c r="U100" s="599"/>
      <c r="V100" s="599"/>
      <c r="W100" s="599"/>
      <c r="X100" s="599"/>
      <c r="Y100" s="599"/>
      <c r="Z100" s="599"/>
      <c r="AA100" s="599"/>
      <c r="AB100" s="599"/>
      <c r="AC100" s="599"/>
      <c r="AD100" s="599"/>
      <c r="AE100" s="599"/>
      <c r="AF100" s="599"/>
      <c r="AG100" s="599"/>
      <c r="AH100" s="599"/>
      <c r="AI100" s="599"/>
      <c r="AJ100" s="599"/>
      <c r="AK100" s="599"/>
      <c r="AL100" s="599"/>
      <c r="AM100" s="599"/>
      <c r="AN100" s="599"/>
      <c r="AO100" s="599"/>
      <c r="AP100" s="599"/>
      <c r="AQ100" s="599"/>
      <c r="AR100" s="599"/>
      <c r="AS100" s="599"/>
      <c r="AT100" s="599"/>
    </row>
    <row r="101" spans="1:46" x14ac:dyDescent="0.25">
      <c r="A101" s="599"/>
      <c r="B101" s="599"/>
      <c r="C101" s="599"/>
      <c r="D101" s="599"/>
      <c r="E101" s="599"/>
      <c r="F101" s="599"/>
      <c r="G101" s="599"/>
      <c r="H101" s="599"/>
      <c r="I101" s="599"/>
      <c r="J101" s="599"/>
      <c r="K101" s="599"/>
      <c r="L101" s="599"/>
      <c r="M101" s="599"/>
      <c r="N101" s="599"/>
      <c r="O101" s="599"/>
      <c r="P101" s="599"/>
      <c r="Q101" s="599"/>
      <c r="R101" s="599"/>
      <c r="S101" s="599"/>
      <c r="T101" s="599"/>
      <c r="U101" s="599"/>
      <c r="V101" s="599"/>
      <c r="W101" s="599"/>
      <c r="X101" s="599"/>
      <c r="Y101" s="599"/>
      <c r="Z101" s="599"/>
      <c r="AA101" s="599"/>
      <c r="AB101" s="599"/>
      <c r="AC101" s="599"/>
      <c r="AD101" s="599"/>
      <c r="AE101" s="599"/>
      <c r="AF101" s="599"/>
      <c r="AG101" s="599"/>
      <c r="AH101" s="599"/>
      <c r="AI101" s="599"/>
      <c r="AJ101" s="599"/>
      <c r="AK101" s="599"/>
      <c r="AL101" s="599"/>
      <c r="AM101" s="599"/>
      <c r="AN101" s="599"/>
      <c r="AO101" s="599"/>
      <c r="AP101" s="599"/>
      <c r="AQ101" s="599"/>
      <c r="AR101" s="599"/>
      <c r="AS101" s="599"/>
      <c r="AT101" s="599"/>
    </row>
    <row r="102" spans="1:46" x14ac:dyDescent="0.25">
      <c r="A102" s="599"/>
      <c r="B102" s="599"/>
      <c r="C102" s="599"/>
      <c r="D102" s="599"/>
      <c r="E102" s="599"/>
      <c r="F102" s="599"/>
      <c r="G102" s="599"/>
      <c r="H102" s="599"/>
      <c r="I102" s="599"/>
      <c r="J102" s="599"/>
      <c r="K102" s="599"/>
      <c r="L102" s="599"/>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9"/>
      <c r="AK102" s="599"/>
      <c r="AL102" s="599"/>
      <c r="AM102" s="599"/>
      <c r="AN102" s="599"/>
      <c r="AO102" s="599"/>
      <c r="AP102" s="599"/>
      <c r="AQ102" s="599"/>
      <c r="AR102" s="599"/>
      <c r="AS102" s="599"/>
      <c r="AT102" s="599"/>
    </row>
    <row r="103" spans="1:46" x14ac:dyDescent="0.25">
      <c r="A103" s="599"/>
      <c r="B103" s="599"/>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599"/>
      <c r="AL103" s="599"/>
      <c r="AM103" s="599"/>
      <c r="AN103" s="599"/>
      <c r="AO103" s="599"/>
      <c r="AP103" s="599"/>
      <c r="AQ103" s="599"/>
      <c r="AR103" s="599"/>
      <c r="AS103" s="599"/>
      <c r="AT103" s="599"/>
    </row>
    <row r="104" spans="1:46" x14ac:dyDescent="0.25">
      <c r="A104" s="599"/>
      <c r="B104" s="599"/>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row>
    <row r="105" spans="1:46" x14ac:dyDescent="0.25">
      <c r="A105" s="599"/>
      <c r="B105" s="599"/>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599"/>
      <c r="AS105" s="599"/>
      <c r="AT105" s="599"/>
    </row>
    <row r="106" spans="1:46" x14ac:dyDescent="0.25">
      <c r="A106" s="599"/>
      <c r="B106" s="599"/>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599"/>
      <c r="AL106" s="599"/>
      <c r="AM106" s="599"/>
      <c r="AN106" s="599"/>
      <c r="AO106" s="599"/>
      <c r="AP106" s="599"/>
      <c r="AQ106" s="599"/>
      <c r="AR106" s="599"/>
      <c r="AS106" s="599"/>
      <c r="AT106" s="599"/>
    </row>
    <row r="107" spans="1:46" x14ac:dyDescent="0.25">
      <c r="A107" s="599"/>
      <c r="B107" s="599"/>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599"/>
      <c r="AL107" s="599"/>
      <c r="AM107" s="599"/>
      <c r="AN107" s="599"/>
      <c r="AO107" s="599"/>
      <c r="AP107" s="599"/>
      <c r="AQ107" s="599"/>
      <c r="AR107" s="599"/>
      <c r="AS107" s="599"/>
      <c r="AT107" s="599"/>
    </row>
    <row r="108" spans="1:46" x14ac:dyDescent="0.25">
      <c r="A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599"/>
      <c r="AL108" s="599"/>
      <c r="AM108" s="599"/>
      <c r="AN108" s="599"/>
      <c r="AO108" s="599"/>
      <c r="AP108" s="599"/>
      <c r="AQ108" s="599"/>
      <c r="AR108" s="599"/>
      <c r="AS108" s="599"/>
      <c r="AT108" s="599"/>
    </row>
    <row r="109" spans="1:46" x14ac:dyDescent="0.25">
      <c r="A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599"/>
      <c r="AL109" s="599"/>
      <c r="AM109" s="599"/>
      <c r="AN109" s="599"/>
      <c r="AO109" s="599"/>
      <c r="AP109" s="599"/>
      <c r="AQ109" s="599"/>
      <c r="AR109" s="599"/>
      <c r="AS109" s="599"/>
      <c r="AT109" s="599"/>
    </row>
    <row r="110" spans="1:46" x14ac:dyDescent="0.25">
      <c r="A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599"/>
      <c r="AL110" s="599"/>
      <c r="AM110" s="599"/>
      <c r="AN110" s="599"/>
      <c r="AO110" s="599"/>
      <c r="AP110" s="599"/>
      <c r="AQ110" s="599"/>
      <c r="AR110" s="599"/>
      <c r="AS110" s="599"/>
      <c r="AT110" s="599"/>
    </row>
    <row r="111" spans="1:46" x14ac:dyDescent="0.25">
      <c r="A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row>
    <row r="112" spans="1:46" x14ac:dyDescent="0.25">
      <c r="A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599"/>
      <c r="AL112" s="599"/>
      <c r="AM112" s="599"/>
      <c r="AN112" s="599"/>
      <c r="AO112" s="599"/>
      <c r="AP112" s="599"/>
      <c r="AQ112" s="599"/>
      <c r="AR112" s="599"/>
      <c r="AS112" s="599"/>
      <c r="AT112" s="599"/>
    </row>
    <row r="113" spans="1:46" x14ac:dyDescent="0.25">
      <c r="A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599"/>
      <c r="AL113" s="599"/>
      <c r="AM113" s="599"/>
      <c r="AN113" s="599"/>
      <c r="AO113" s="599"/>
      <c r="AP113" s="599"/>
      <c r="AQ113" s="599"/>
      <c r="AR113" s="599"/>
      <c r="AS113" s="599"/>
      <c r="AT113" s="599"/>
    </row>
    <row r="114" spans="1:46" x14ac:dyDescent="0.25">
      <c r="A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599"/>
      <c r="AL114" s="599"/>
      <c r="AM114" s="599"/>
      <c r="AN114" s="599"/>
      <c r="AO114" s="599"/>
      <c r="AP114" s="599"/>
      <c r="AQ114" s="599"/>
      <c r="AR114" s="599"/>
      <c r="AS114" s="599"/>
      <c r="AT114" s="599"/>
    </row>
    <row r="115" spans="1:46" x14ac:dyDescent="0.25">
      <c r="A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599"/>
      <c r="AL115" s="599"/>
      <c r="AM115" s="599"/>
      <c r="AN115" s="599"/>
      <c r="AO115" s="599"/>
      <c r="AP115" s="599"/>
      <c r="AQ115" s="599"/>
      <c r="AR115" s="599"/>
      <c r="AS115" s="599"/>
      <c r="AT115" s="599"/>
    </row>
    <row r="116" spans="1:46" x14ac:dyDescent="0.25">
      <c r="A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599"/>
      <c r="AR116" s="599"/>
      <c r="AS116" s="599"/>
      <c r="AT116" s="599"/>
    </row>
    <row r="117" spans="1:46" x14ac:dyDescent="0.25">
      <c r="A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599"/>
      <c r="AL117" s="599"/>
      <c r="AM117" s="599"/>
      <c r="AN117" s="599"/>
      <c r="AO117" s="599"/>
      <c r="AP117" s="599"/>
      <c r="AQ117" s="599"/>
      <c r="AR117" s="599"/>
      <c r="AS117" s="599"/>
      <c r="AT117" s="599"/>
    </row>
    <row r="118" spans="1:46" x14ac:dyDescent="0.25">
      <c r="A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599"/>
      <c r="AL118" s="599"/>
      <c r="AM118" s="599"/>
      <c r="AN118" s="599"/>
      <c r="AO118" s="599"/>
      <c r="AP118" s="599"/>
      <c r="AQ118" s="599"/>
      <c r="AR118" s="599"/>
      <c r="AS118" s="599"/>
      <c r="AT118" s="599"/>
    </row>
    <row r="119" spans="1:46" x14ac:dyDescent="0.25">
      <c r="A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599"/>
      <c r="AL119" s="599"/>
      <c r="AM119" s="599"/>
      <c r="AN119" s="599"/>
      <c r="AO119" s="599"/>
      <c r="AP119" s="599"/>
      <c r="AQ119" s="599"/>
      <c r="AR119" s="599"/>
      <c r="AS119" s="599"/>
      <c r="AT119" s="599"/>
    </row>
    <row r="120" spans="1:46" x14ac:dyDescent="0.25">
      <c r="A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599"/>
      <c r="AL120" s="599"/>
      <c r="AM120" s="599"/>
      <c r="AN120" s="599"/>
      <c r="AO120" s="599"/>
      <c r="AP120" s="599"/>
      <c r="AQ120" s="599"/>
      <c r="AR120" s="599"/>
      <c r="AS120" s="599"/>
      <c r="AT120" s="599"/>
    </row>
    <row r="121" spans="1:46" x14ac:dyDescent="0.25">
      <c r="A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599"/>
      <c r="AL121" s="599"/>
      <c r="AM121" s="599"/>
      <c r="AN121" s="599"/>
      <c r="AO121" s="599"/>
      <c r="AP121" s="599"/>
      <c r="AQ121" s="599"/>
      <c r="AR121" s="599"/>
      <c r="AS121" s="599"/>
      <c r="AT121" s="599"/>
    </row>
    <row r="122" spans="1:46" x14ac:dyDescent="0.25">
      <c r="A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599"/>
      <c r="AL122" s="599"/>
      <c r="AM122" s="599"/>
      <c r="AN122" s="599"/>
      <c r="AO122" s="599"/>
      <c r="AP122" s="599"/>
      <c r="AQ122" s="599"/>
      <c r="AR122" s="599"/>
      <c r="AS122" s="599"/>
      <c r="AT122" s="599"/>
    </row>
    <row r="123" spans="1:46" x14ac:dyDescent="0.25">
      <c r="A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row>
    <row r="124" spans="1:46" x14ac:dyDescent="0.25">
      <c r="A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599"/>
      <c r="AL124" s="599"/>
      <c r="AM124" s="599"/>
      <c r="AN124" s="599"/>
      <c r="AO124" s="599"/>
      <c r="AP124" s="599"/>
      <c r="AQ124" s="599"/>
      <c r="AR124" s="599"/>
      <c r="AS124" s="599"/>
      <c r="AT124" s="599"/>
    </row>
    <row r="125" spans="1:46" x14ac:dyDescent="0.25">
      <c r="A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599"/>
      <c r="AL125" s="599"/>
      <c r="AM125" s="599"/>
      <c r="AN125" s="599"/>
      <c r="AO125" s="599"/>
      <c r="AP125" s="599"/>
      <c r="AQ125" s="599"/>
      <c r="AR125" s="599"/>
      <c r="AS125" s="599"/>
      <c r="AT125" s="599"/>
    </row>
    <row r="126" spans="1:46" x14ac:dyDescent="0.25">
      <c r="A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599"/>
      <c r="AL126" s="599"/>
      <c r="AM126" s="599"/>
      <c r="AN126" s="599"/>
      <c r="AO126" s="599"/>
      <c r="AP126" s="599"/>
      <c r="AQ126" s="599"/>
      <c r="AR126" s="599"/>
      <c r="AS126" s="599"/>
      <c r="AT126" s="599"/>
    </row>
    <row r="127" spans="1:46" x14ac:dyDescent="0.25">
      <c r="A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row>
    <row r="128" spans="1:46" x14ac:dyDescent="0.25">
      <c r="A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row>
    <row r="129" spans="1:46" x14ac:dyDescent="0.25">
      <c r="A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row>
    <row r="130" spans="1:46" x14ac:dyDescent="0.25">
      <c r="A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599"/>
      <c r="AL130" s="599"/>
      <c r="AM130" s="599"/>
      <c r="AN130" s="599"/>
      <c r="AO130" s="599"/>
      <c r="AP130" s="599"/>
      <c r="AQ130" s="599"/>
      <c r="AR130" s="599"/>
      <c r="AS130" s="599"/>
      <c r="AT130" s="599"/>
    </row>
    <row r="131" spans="1:46" x14ac:dyDescent="0.25">
      <c r="A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row>
    <row r="132" spans="1:46" x14ac:dyDescent="0.25">
      <c r="A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599"/>
      <c r="AL132" s="599"/>
      <c r="AM132" s="599"/>
      <c r="AN132" s="599"/>
      <c r="AO132" s="599"/>
      <c r="AP132" s="599"/>
      <c r="AQ132" s="599"/>
      <c r="AR132" s="599"/>
      <c r="AS132" s="599"/>
      <c r="AT132" s="599"/>
    </row>
    <row r="133" spans="1:46" x14ac:dyDescent="0.25">
      <c r="A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row>
    <row r="134" spans="1:46" x14ac:dyDescent="0.25">
      <c r="A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row>
    <row r="135" spans="1:46" x14ac:dyDescent="0.25">
      <c r="A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row>
    <row r="136" spans="1:46" x14ac:dyDescent="0.25">
      <c r="A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599"/>
      <c r="AL136" s="599"/>
      <c r="AM136" s="599"/>
      <c r="AN136" s="599"/>
      <c r="AO136" s="599"/>
      <c r="AP136" s="599"/>
      <c r="AQ136" s="599"/>
      <c r="AR136" s="599"/>
      <c r="AS136" s="599"/>
      <c r="AT136" s="599"/>
    </row>
    <row r="137" spans="1:46" x14ac:dyDescent="0.25">
      <c r="A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599"/>
      <c r="AL137" s="599"/>
      <c r="AM137" s="599"/>
      <c r="AN137" s="599"/>
      <c r="AO137" s="599"/>
      <c r="AP137" s="599"/>
      <c r="AQ137" s="599"/>
      <c r="AR137" s="599"/>
      <c r="AS137" s="599"/>
      <c r="AT137" s="599"/>
    </row>
    <row r="138" spans="1:46" x14ac:dyDescent="0.25">
      <c r="A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row>
    <row r="139" spans="1:46" x14ac:dyDescent="0.25">
      <c r="A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599"/>
      <c r="AL139" s="599"/>
      <c r="AM139" s="599"/>
      <c r="AN139" s="599"/>
      <c r="AO139" s="599"/>
      <c r="AP139" s="599"/>
      <c r="AQ139" s="599"/>
      <c r="AR139" s="599"/>
      <c r="AS139" s="599"/>
      <c r="AT139" s="599"/>
    </row>
    <row r="140" spans="1:46" x14ac:dyDescent="0.25">
      <c r="A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599"/>
      <c r="AL140" s="599"/>
      <c r="AM140" s="599"/>
      <c r="AN140" s="599"/>
      <c r="AO140" s="599"/>
      <c r="AP140" s="599"/>
      <c r="AQ140" s="599"/>
      <c r="AR140" s="599"/>
      <c r="AS140" s="599"/>
      <c r="AT140" s="599"/>
    </row>
    <row r="141" spans="1:46" x14ac:dyDescent="0.25">
      <c r="A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599"/>
      <c r="AL141" s="599"/>
      <c r="AM141" s="599"/>
      <c r="AN141" s="599"/>
      <c r="AO141" s="599"/>
      <c r="AP141" s="599"/>
      <c r="AQ141" s="599"/>
      <c r="AR141" s="599"/>
      <c r="AS141" s="599"/>
      <c r="AT141" s="599"/>
    </row>
    <row r="142" spans="1:46" x14ac:dyDescent="0.25">
      <c r="A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599"/>
      <c r="AL142" s="599"/>
      <c r="AM142" s="599"/>
      <c r="AN142" s="599"/>
      <c r="AO142" s="599"/>
      <c r="AP142" s="599"/>
      <c r="AQ142" s="599"/>
      <c r="AR142" s="599"/>
      <c r="AS142" s="599"/>
      <c r="AT142" s="599"/>
    </row>
    <row r="143" spans="1:46" x14ac:dyDescent="0.25">
      <c r="A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599"/>
      <c r="AL143" s="599"/>
      <c r="AM143" s="599"/>
      <c r="AN143" s="599"/>
      <c r="AO143" s="599"/>
      <c r="AP143" s="599"/>
      <c r="AQ143" s="599"/>
      <c r="AR143" s="599"/>
      <c r="AS143" s="599"/>
      <c r="AT143" s="599"/>
    </row>
    <row r="144" spans="1:46" x14ac:dyDescent="0.25">
      <c r="A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599"/>
      <c r="AL144" s="599"/>
      <c r="AM144" s="599"/>
      <c r="AN144" s="599"/>
      <c r="AO144" s="599"/>
      <c r="AP144" s="599"/>
      <c r="AQ144" s="599"/>
      <c r="AR144" s="599"/>
      <c r="AS144" s="599"/>
      <c r="AT144" s="599"/>
    </row>
    <row r="145" spans="1:46" x14ac:dyDescent="0.25">
      <c r="A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599"/>
      <c r="AL145" s="599"/>
      <c r="AM145" s="599"/>
      <c r="AN145" s="599"/>
      <c r="AO145" s="599"/>
      <c r="AP145" s="599"/>
      <c r="AQ145" s="599"/>
      <c r="AR145" s="599"/>
      <c r="AS145" s="599"/>
      <c r="AT145" s="599"/>
    </row>
    <row r="146" spans="1:46" x14ac:dyDescent="0.25">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599"/>
      <c r="AL146" s="599"/>
      <c r="AM146" s="599"/>
      <c r="AN146" s="599"/>
      <c r="AO146" s="599"/>
      <c r="AP146" s="599"/>
      <c r="AQ146" s="599"/>
      <c r="AR146" s="599"/>
      <c r="AS146" s="599"/>
      <c r="AT146" s="599"/>
    </row>
    <row r="147" spans="1:46" x14ac:dyDescent="0.25">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599"/>
      <c r="AL147" s="599"/>
      <c r="AM147" s="599"/>
      <c r="AN147" s="599"/>
      <c r="AO147" s="599"/>
      <c r="AP147" s="599"/>
      <c r="AQ147" s="599"/>
      <c r="AR147" s="599"/>
      <c r="AS147" s="599"/>
      <c r="AT147" s="599"/>
    </row>
    <row r="148" spans="1:46" x14ac:dyDescent="0.25">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599"/>
      <c r="AL148" s="599"/>
      <c r="AM148" s="599"/>
      <c r="AN148" s="599"/>
      <c r="AO148" s="599"/>
      <c r="AP148" s="599"/>
      <c r="AQ148" s="599"/>
      <c r="AR148" s="599"/>
      <c r="AS148" s="599"/>
      <c r="AT148" s="599"/>
    </row>
    <row r="149" spans="1:46" x14ac:dyDescent="0.25">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599"/>
      <c r="AL149" s="599"/>
      <c r="AM149" s="599"/>
      <c r="AN149" s="599"/>
      <c r="AO149" s="599"/>
      <c r="AP149" s="599"/>
      <c r="AQ149" s="599"/>
      <c r="AR149" s="599"/>
      <c r="AS149" s="599"/>
      <c r="AT149" s="599"/>
    </row>
    <row r="150" spans="1:46" x14ac:dyDescent="0.25">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599"/>
      <c r="AL150" s="599"/>
      <c r="AM150" s="599"/>
      <c r="AN150" s="599"/>
      <c r="AO150" s="599"/>
      <c r="AP150" s="599"/>
      <c r="AQ150" s="599"/>
      <c r="AR150" s="599"/>
      <c r="AS150" s="599"/>
      <c r="AT150" s="599"/>
    </row>
    <row r="151" spans="1:46" x14ac:dyDescent="0.25">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599"/>
      <c r="AL151" s="599"/>
      <c r="AM151" s="599"/>
      <c r="AN151" s="599"/>
      <c r="AO151" s="599"/>
      <c r="AP151" s="599"/>
      <c r="AQ151" s="599"/>
      <c r="AR151" s="599"/>
      <c r="AS151" s="599"/>
      <c r="AT151" s="599"/>
    </row>
    <row r="152" spans="1:46" x14ac:dyDescent="0.25">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599"/>
      <c r="AL152" s="599"/>
      <c r="AM152" s="599"/>
      <c r="AN152" s="599"/>
      <c r="AO152" s="599"/>
      <c r="AP152" s="599"/>
      <c r="AQ152" s="599"/>
      <c r="AR152" s="599"/>
      <c r="AS152" s="599"/>
      <c r="AT152" s="599"/>
    </row>
    <row r="153" spans="1:46" x14ac:dyDescent="0.25">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599"/>
      <c r="AL153" s="599"/>
      <c r="AM153" s="599"/>
      <c r="AN153" s="599"/>
      <c r="AO153" s="599"/>
      <c r="AP153" s="599"/>
      <c r="AQ153" s="599"/>
      <c r="AR153" s="599"/>
      <c r="AS153" s="599"/>
      <c r="AT153" s="599"/>
    </row>
    <row r="154" spans="1:46" x14ac:dyDescent="0.25">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599"/>
      <c r="AL154" s="599"/>
      <c r="AM154" s="599"/>
      <c r="AN154" s="599"/>
      <c r="AO154" s="599"/>
      <c r="AP154" s="599"/>
      <c r="AQ154" s="599"/>
      <c r="AR154" s="599"/>
      <c r="AS154" s="599"/>
      <c r="AT154" s="599"/>
    </row>
    <row r="155" spans="1:46" x14ac:dyDescent="0.25">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599"/>
      <c r="AL155" s="599"/>
      <c r="AM155" s="599"/>
      <c r="AN155" s="599"/>
      <c r="AO155" s="599"/>
      <c r="AP155" s="599"/>
      <c r="AQ155" s="599"/>
      <c r="AR155" s="599"/>
      <c r="AS155" s="599"/>
      <c r="AT155" s="599"/>
    </row>
    <row r="156" spans="1:46" x14ac:dyDescent="0.25">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599"/>
      <c r="AL156" s="599"/>
      <c r="AM156" s="599"/>
      <c r="AN156" s="599"/>
      <c r="AO156" s="599"/>
      <c r="AP156" s="599"/>
      <c r="AQ156" s="599"/>
      <c r="AR156" s="599"/>
      <c r="AS156" s="599"/>
      <c r="AT156" s="599"/>
    </row>
    <row r="157" spans="1:46" x14ac:dyDescent="0.25">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599"/>
      <c r="AL157" s="599"/>
      <c r="AM157" s="599"/>
      <c r="AN157" s="599"/>
      <c r="AO157" s="599"/>
      <c r="AP157" s="599"/>
      <c r="AQ157" s="599"/>
      <c r="AR157" s="599"/>
      <c r="AS157" s="599"/>
      <c r="AT157" s="599"/>
    </row>
    <row r="158" spans="1:46" x14ac:dyDescent="0.25">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599"/>
      <c r="AL158" s="599"/>
      <c r="AM158" s="599"/>
      <c r="AN158" s="599"/>
      <c r="AO158" s="599"/>
      <c r="AP158" s="599"/>
      <c r="AQ158" s="599"/>
      <c r="AR158" s="599"/>
      <c r="AS158" s="599"/>
      <c r="AT158" s="599"/>
    </row>
    <row r="159" spans="1:46" x14ac:dyDescent="0.25">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599"/>
      <c r="AL159" s="599"/>
      <c r="AM159" s="599"/>
      <c r="AN159" s="599"/>
      <c r="AO159" s="599"/>
      <c r="AP159" s="599"/>
      <c r="AQ159" s="599"/>
      <c r="AR159" s="599"/>
      <c r="AS159" s="599"/>
      <c r="AT159" s="599"/>
    </row>
    <row r="160" spans="1:46" x14ac:dyDescent="0.25">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599"/>
      <c r="AL160" s="599"/>
      <c r="AM160" s="599"/>
      <c r="AN160" s="599"/>
      <c r="AO160" s="599"/>
      <c r="AP160" s="599"/>
      <c r="AQ160" s="599"/>
      <c r="AR160" s="599"/>
      <c r="AS160" s="599"/>
      <c r="AT160" s="599"/>
    </row>
    <row r="161" spans="12:46" x14ac:dyDescent="0.25">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599"/>
      <c r="AL161" s="599"/>
      <c r="AM161" s="599"/>
      <c r="AN161" s="599"/>
      <c r="AO161" s="599"/>
      <c r="AP161" s="599"/>
      <c r="AQ161" s="599"/>
      <c r="AR161" s="599"/>
      <c r="AS161" s="599"/>
      <c r="AT161" s="599"/>
    </row>
    <row r="162" spans="12:46" x14ac:dyDescent="0.25">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599"/>
      <c r="AL162" s="599"/>
      <c r="AM162" s="599"/>
      <c r="AN162" s="599"/>
      <c r="AO162" s="599"/>
      <c r="AP162" s="599"/>
      <c r="AQ162" s="599"/>
      <c r="AR162" s="599"/>
      <c r="AS162" s="599"/>
      <c r="AT162" s="599"/>
    </row>
    <row r="163" spans="12:46" x14ac:dyDescent="0.25">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599"/>
      <c r="AL163" s="599"/>
      <c r="AM163" s="599"/>
      <c r="AN163" s="599"/>
      <c r="AO163" s="599"/>
      <c r="AP163" s="599"/>
      <c r="AQ163" s="599"/>
      <c r="AR163" s="599"/>
      <c r="AS163" s="599"/>
      <c r="AT163" s="599"/>
    </row>
    <row r="164" spans="12:46" x14ac:dyDescent="0.25">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599"/>
      <c r="AL164" s="599"/>
      <c r="AM164" s="599"/>
      <c r="AN164" s="599"/>
      <c r="AO164" s="599"/>
      <c r="AP164" s="599"/>
      <c r="AQ164" s="599"/>
      <c r="AR164" s="599"/>
      <c r="AS164" s="599"/>
      <c r="AT164" s="599"/>
    </row>
    <row r="165" spans="12:46" x14ac:dyDescent="0.25">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599"/>
      <c r="AL165" s="599"/>
      <c r="AM165" s="599"/>
      <c r="AN165" s="599"/>
      <c r="AO165" s="599"/>
      <c r="AP165" s="599"/>
      <c r="AQ165" s="599"/>
      <c r="AR165" s="599"/>
      <c r="AS165" s="599"/>
      <c r="AT165" s="599"/>
    </row>
    <row r="166" spans="12:46" x14ac:dyDescent="0.25">
      <c r="L166" s="599"/>
      <c r="M166" s="599"/>
      <c r="N166" s="599"/>
      <c r="O166" s="599"/>
      <c r="P166" s="599"/>
      <c r="Q166" s="599"/>
      <c r="R166" s="599"/>
      <c r="S166" s="599"/>
      <c r="T166" s="599"/>
      <c r="U166" s="599"/>
      <c r="V166" s="599"/>
      <c r="W166" s="599"/>
      <c r="X166" s="599"/>
      <c r="Y166" s="599"/>
      <c r="Z166" s="599"/>
      <c r="AA166" s="599"/>
      <c r="AB166" s="599"/>
      <c r="AC166" s="599"/>
      <c r="AD166" s="599"/>
      <c r="AE166" s="599"/>
      <c r="AF166" s="599"/>
      <c r="AG166" s="599"/>
      <c r="AH166" s="599"/>
      <c r="AI166" s="599"/>
      <c r="AJ166" s="599"/>
      <c r="AK166" s="599"/>
      <c r="AL166" s="599"/>
      <c r="AM166" s="599"/>
      <c r="AN166" s="599"/>
      <c r="AO166" s="599"/>
      <c r="AP166" s="599"/>
      <c r="AQ166" s="599"/>
      <c r="AR166" s="599"/>
      <c r="AS166" s="599"/>
      <c r="AT166" s="599"/>
    </row>
    <row r="167" spans="12:46" x14ac:dyDescent="0.25">
      <c r="L167" s="599"/>
      <c r="M167" s="599"/>
      <c r="N167" s="599"/>
      <c r="O167" s="599"/>
      <c r="P167" s="599"/>
      <c r="Q167" s="599"/>
      <c r="R167" s="599"/>
      <c r="S167" s="599"/>
      <c r="T167" s="599"/>
      <c r="U167" s="599"/>
      <c r="V167" s="599"/>
      <c r="W167" s="599"/>
      <c r="X167" s="599"/>
      <c r="Y167" s="599"/>
      <c r="Z167" s="599"/>
      <c r="AA167" s="599"/>
      <c r="AB167" s="599"/>
      <c r="AC167" s="599"/>
      <c r="AD167" s="599"/>
      <c r="AE167" s="599"/>
      <c r="AF167" s="599"/>
      <c r="AG167" s="599"/>
      <c r="AH167" s="599"/>
      <c r="AI167" s="599"/>
      <c r="AJ167" s="599"/>
      <c r="AK167" s="599"/>
      <c r="AL167" s="599"/>
      <c r="AM167" s="599"/>
      <c r="AN167" s="599"/>
      <c r="AO167" s="599"/>
      <c r="AP167" s="599"/>
      <c r="AQ167" s="599"/>
      <c r="AR167" s="599"/>
      <c r="AS167" s="599"/>
      <c r="AT167" s="599"/>
    </row>
    <row r="168" spans="12:46" x14ac:dyDescent="0.25">
      <c r="L168" s="599"/>
      <c r="M168" s="599"/>
      <c r="N168" s="599"/>
      <c r="O168" s="599"/>
      <c r="P168" s="599"/>
      <c r="Q168" s="599"/>
      <c r="R168" s="599"/>
      <c r="S168" s="599"/>
      <c r="T168" s="599"/>
      <c r="U168" s="599"/>
      <c r="V168" s="599"/>
      <c r="W168" s="599"/>
      <c r="X168" s="599"/>
      <c r="Y168" s="599"/>
      <c r="Z168" s="599"/>
      <c r="AA168" s="599"/>
      <c r="AB168" s="599"/>
      <c r="AC168" s="599"/>
      <c r="AD168" s="599"/>
      <c r="AE168" s="599"/>
      <c r="AF168" s="599"/>
      <c r="AG168" s="599"/>
      <c r="AH168" s="599"/>
      <c r="AI168" s="599"/>
      <c r="AJ168" s="599"/>
      <c r="AK168" s="599"/>
      <c r="AL168" s="599"/>
      <c r="AM168" s="599"/>
      <c r="AN168" s="599"/>
      <c r="AO168" s="599"/>
      <c r="AP168" s="599"/>
      <c r="AQ168" s="599"/>
      <c r="AR168" s="599"/>
      <c r="AS168" s="599"/>
      <c r="AT168" s="599"/>
    </row>
    <row r="169" spans="12:46" x14ac:dyDescent="0.25">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599"/>
      <c r="AL169" s="599"/>
      <c r="AM169" s="599"/>
      <c r="AN169" s="599"/>
      <c r="AO169" s="599"/>
      <c r="AP169" s="599"/>
      <c r="AQ169" s="599"/>
      <c r="AR169" s="599"/>
      <c r="AS169" s="599"/>
      <c r="AT169" s="599"/>
    </row>
    <row r="170" spans="12:46" x14ac:dyDescent="0.25">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599"/>
      <c r="AL170" s="599"/>
      <c r="AM170" s="599"/>
      <c r="AN170" s="599"/>
      <c r="AO170" s="599"/>
      <c r="AP170" s="599"/>
      <c r="AQ170" s="599"/>
      <c r="AR170" s="599"/>
      <c r="AS170" s="599"/>
      <c r="AT170" s="599"/>
    </row>
    <row r="171" spans="12:46" x14ac:dyDescent="0.25">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599"/>
      <c r="AL171" s="599"/>
      <c r="AM171" s="599"/>
      <c r="AN171" s="599"/>
      <c r="AO171" s="599"/>
      <c r="AP171" s="599"/>
      <c r="AQ171" s="599"/>
      <c r="AR171" s="599"/>
      <c r="AS171" s="599"/>
      <c r="AT171" s="599"/>
    </row>
    <row r="172" spans="12:46" x14ac:dyDescent="0.25">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599"/>
      <c r="AL172" s="599"/>
      <c r="AM172" s="599"/>
      <c r="AN172" s="599"/>
      <c r="AO172" s="599"/>
      <c r="AP172" s="599"/>
      <c r="AQ172" s="599"/>
      <c r="AR172" s="599"/>
      <c r="AS172" s="599"/>
      <c r="AT172" s="599"/>
    </row>
    <row r="173" spans="12:46" x14ac:dyDescent="0.25">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599"/>
      <c r="AL173" s="599"/>
      <c r="AM173" s="599"/>
      <c r="AN173" s="599"/>
      <c r="AO173" s="599"/>
      <c r="AP173" s="599"/>
      <c r="AQ173" s="599"/>
      <c r="AR173" s="599"/>
      <c r="AS173" s="599"/>
      <c r="AT173" s="599"/>
    </row>
    <row r="174" spans="12:46" x14ac:dyDescent="0.25">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599"/>
      <c r="AL174" s="599"/>
      <c r="AM174" s="599"/>
      <c r="AN174" s="599"/>
      <c r="AO174" s="599"/>
      <c r="AP174" s="599"/>
      <c r="AQ174" s="599"/>
      <c r="AR174" s="599"/>
      <c r="AS174" s="599"/>
      <c r="AT174" s="599"/>
    </row>
    <row r="175" spans="12:46" x14ac:dyDescent="0.25">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599"/>
      <c r="AL175" s="599"/>
      <c r="AM175" s="599"/>
      <c r="AN175" s="599"/>
      <c r="AO175" s="599"/>
      <c r="AP175" s="599"/>
      <c r="AQ175" s="599"/>
      <c r="AR175" s="599"/>
      <c r="AS175" s="599"/>
      <c r="AT175" s="599"/>
    </row>
    <row r="176" spans="12:46" x14ac:dyDescent="0.25">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599"/>
      <c r="AL176" s="599"/>
      <c r="AM176" s="599"/>
      <c r="AN176" s="599"/>
      <c r="AO176" s="599"/>
      <c r="AP176" s="599"/>
      <c r="AQ176" s="599"/>
      <c r="AR176" s="599"/>
      <c r="AS176" s="599"/>
      <c r="AT176" s="599"/>
    </row>
    <row r="177" spans="12:46" x14ac:dyDescent="0.25">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599"/>
      <c r="AM177" s="599"/>
      <c r="AN177" s="599"/>
      <c r="AO177" s="599"/>
      <c r="AP177" s="599"/>
      <c r="AQ177" s="599"/>
      <c r="AR177" s="599"/>
      <c r="AS177" s="599"/>
      <c r="AT177" s="599"/>
    </row>
  </sheetData>
  <mergeCells count="9">
    <mergeCell ref="C45:K48"/>
    <mergeCell ref="F51:K51"/>
    <mergeCell ref="I65:K68"/>
    <mergeCell ref="C2:K2"/>
    <mergeCell ref="C5:F5"/>
    <mergeCell ref="C6:K9"/>
    <mergeCell ref="C10:K12"/>
    <mergeCell ref="D14:I14"/>
    <mergeCell ref="C44:F44"/>
  </mergeCells>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Q3 2013 Summary Table</vt:lpstr>
      <vt:lpstr>Q3 2013 Plots</vt:lpstr>
      <vt:lpstr>Survey History Table</vt:lpstr>
      <vt:lpstr>SQ_Q3 2013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dc:creator>
  <cp:lastModifiedBy>Terry</cp:lastModifiedBy>
  <dcterms:created xsi:type="dcterms:W3CDTF">2013-08-06T20:45:35Z</dcterms:created>
  <dcterms:modified xsi:type="dcterms:W3CDTF">2013-08-06T20:46:26Z</dcterms:modified>
</cp:coreProperties>
</file>